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855"/>
  </bookViews>
  <sheets>
    <sheet name="ANEXA 1" sheetId="1" r:id="rId1"/>
  </sheets>
  <externalReferences>
    <externalReference r:id="rId2"/>
  </externalReferences>
  <definedNames>
    <definedName name="__xlfn_BAHTTEXT">#N/A</definedName>
    <definedName name="_xlnm.Database">#REF!</definedName>
    <definedName name="Excel_BuiltIn_Database">#REF!</definedName>
    <definedName name="_xlnm.Print_Area" localSheetId="0">'ANEXA 1'!$A$1:$E$111</definedName>
    <definedName name="_xlnm.Print_Titles" localSheetId="0">'ANEXA 1'!$14:$16</definedName>
    <definedName name="Z_27602C5A_2587_47D9_A526_AF8A9211437A_.wvu.PrintArea" localSheetId="0" hidden="1">'ANEXA 1'!$A$1:$E$111</definedName>
    <definedName name="Z_27602C5A_2587_47D9_A526_AF8A9211437A_.wvu.PrintTitles" localSheetId="0" hidden="1">'ANEXA 1'!$14:$16</definedName>
    <definedName name="Z_58B8980D_BA0F_4693_B19D_73F52498C838_.wvu.PrintArea" localSheetId="0" hidden="1">'ANEXA 1'!$A$1:$E$111</definedName>
    <definedName name="Z_58B8980D_BA0F_4693_B19D_73F52498C838_.wvu.PrintTitles" localSheetId="0" hidden="1">'ANEXA 1'!$14:$16</definedName>
    <definedName name="Z_64413355_7721_4347_9653_76F4B1B89C61_.wvu.PrintArea" localSheetId="0" hidden="1">'ANEXA 1'!$A$1:$E$111</definedName>
    <definedName name="Z_64413355_7721_4347_9653_76F4B1B89C61_.wvu.PrintTitles" localSheetId="0" hidden="1">'ANEXA 1'!$14:$16</definedName>
  </definedNames>
  <calcPr calcId="145621"/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1" i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E60" i="1"/>
  <c r="E59" i="1"/>
  <c r="F58" i="1"/>
  <c r="E58" i="1"/>
  <c r="E57" i="1"/>
  <c r="E61" i="1" s="1"/>
  <c r="E52" i="1"/>
  <c r="E49" i="1"/>
  <c r="D49" i="1"/>
  <c r="F48" i="1"/>
  <c r="E47" i="1"/>
  <c r="E46" i="1"/>
  <c r="E44" i="1"/>
  <c r="E43" i="1"/>
  <c r="D40" i="1"/>
  <c r="D53" i="1" s="1"/>
  <c r="E39" i="1"/>
  <c r="F38" i="1"/>
  <c r="E38" i="1"/>
  <c r="E37" i="1"/>
  <c r="F36" i="1"/>
  <c r="E36" i="1"/>
  <c r="E35" i="1"/>
  <c r="E34" i="1"/>
  <c r="E33" i="1"/>
  <c r="E31" i="1"/>
  <c r="E40" i="1" s="1"/>
  <c r="E29" i="1"/>
  <c r="E53" i="1" s="1"/>
  <c r="D27" i="1"/>
  <c r="F26" i="1"/>
  <c r="E26" i="1"/>
  <c r="E25" i="1"/>
  <c r="G26" i="1" s="1"/>
  <c r="G24" i="1"/>
  <c r="F24" i="1"/>
  <c r="E23" i="1"/>
  <c r="E22" i="1"/>
  <c r="E21" i="1"/>
  <c r="E20" i="1"/>
  <c r="E19" i="1"/>
  <c r="E27" i="1" s="1"/>
  <c r="E81" i="1" l="1"/>
  <c r="E54" i="1"/>
  <c r="D54" i="1"/>
  <c r="D82" i="1" s="1"/>
  <c r="D90" i="1" s="1"/>
  <c r="E82" i="1" l="1"/>
  <c r="E90" i="1" s="1"/>
</calcChain>
</file>

<file path=xl/comments1.xml><?xml version="1.0" encoding="utf-8"?>
<comments xmlns="http://schemas.openxmlformats.org/spreadsheetml/2006/main">
  <authors>
    <author>Elisabeta BIRAU</author>
    <author/>
  </authors>
  <commentList>
    <comment ref="E60" authorId="0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<sst xmlns="http://schemas.openxmlformats.org/spreadsheetml/2006/main" count="112" uniqueCount="112">
  <si>
    <t>CASA  DE  ASIGURĂRI  DE  SĂNĂTATE MARAMURES</t>
  </si>
  <si>
    <t>ADRESA:  BAIA MARE, STR. GH. BILASCU, NR. 22A</t>
  </si>
  <si>
    <t>Număr telefon:  0262215207</t>
  </si>
  <si>
    <t>COD DE ÎNREGISTRARE FISCALĂ:  11320493</t>
  </si>
  <si>
    <t>CODUL ACTIVITĂŢII CAEN: 8430</t>
  </si>
  <si>
    <t>BILANŢ</t>
  </si>
  <si>
    <t>la  data  de  31  MARTIE  2021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</si>
  <si>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</si>
  <si>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</si>
  <si>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</si>
  <si>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</si>
  <si>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</si>
  <si>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</si>
  <si>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</si>
  <si>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</si>
  <si>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</si>
  <si>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</si>
  <si>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</si>
  <si>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</si>
  <si>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</si>
  <si>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</si>
  <si>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</si>
  <si>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</si>
  <si>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</si>
  <si>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</si>
  <si>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</si>
  <si>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</si>
  <si>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</si>
  <si>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</si>
  <si>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</si>
  <si>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</si>
  <si>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</si>
  <si>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</si>
  <si>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</si>
  <si>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</si>
  <si>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</si>
  <si>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</si>
  <si>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</si>
  <si>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</si>
  <si>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</si>
  <si>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</si>
  <si>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</si>
  <si>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</si>
  <si>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</si>
  <si>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</si>
  <si>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</si>
  <si>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</si>
  <si>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</si>
  <si>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</si>
  <si>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</si>
  <si>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</si>
  <si>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</si>
  <si>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</si>
  <si>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</si>
  <si>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</si>
  <si>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</si>
  <si>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</si>
  <si>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</si>
  <si>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</si>
  <si>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</si>
  <si>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</si>
  <si>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</si>
  <si>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</si>
  <si>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</si>
  <si>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</si>
  <si>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</si>
  <si>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</si>
  <si>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</si>
  <si>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</si>
  <si>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</si>
  <si>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</si>
  <si>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</si>
  <si>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</si>
  <si>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</si>
  <si>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</si>
  <si>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</si>
  <si>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</si>
  <si>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</si>
  <si>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</si>
  <si>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</si>
  <si>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</si>
  <si>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</si>
  <si>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</si>
  <si>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</si>
  <si>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</si>
  <si>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</si>
  <si>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</si>
  <si>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</si>
  <si>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</si>
  <si>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</si>
  <si>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</si>
  <si>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</si>
  <si>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</si>
  <si>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</si>
  <si>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</si>
  <si>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</si>
  <si>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</si>
  <si>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</si>
  <si>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</si>
  <si>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</si>
  <si>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</si>
  <si>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</si>
  <si>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</si>
  <si>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</si>
  <si>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</si>
  <si>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</si>
  <si>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</si>
  <si>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</si>
  <si>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</si>
  <si>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</si>
  <si>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 xml:space="preserve">DIRECTOR  GENERAL, </t>
  </si>
  <si>
    <t>DIRECTOR  EXECUTIV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</si>
</sst>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l_e_i_-;\-* #,##0.00\ _l_e_i_-;_-* \-??\ _l_e_i_-;_-@_-"/>
    <numFmt numFmtId="165" formatCode="_(* #,##0_);_(* \(#,##0\);_(* \-??_);_(@_)"/>
    <numFmt numFmtId="166" formatCode="_(* #,##0.00_);_(* \(#,##0.00\);_(* \-??_);_(@_)"/>
    <numFmt numFmtId="167" formatCode="_-* #,##0.00\ _l_e_i_-;\-* #,##0.00\ _l_e_i_-;_-* &quot;-&quot;??\ _l_e_i_-;_-@_-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Arial"/>
      <family val="2"/>
    </font>
    <font>
      <sz val="10"/>
      <color indexed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1"/>
      </patternFill>
    </fill>
    <fill>
      <patternFill patternType="solid">
        <fgColor indexed="16"/>
        <bgColor indexed="10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">
    <xf numFmtId="0" fontId="0" fillId="0" borderId="0"/>
    <xf numFmtId="164" fontId="16" fillId="0" borderId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164" fontId="16" fillId="0" borderId="0" applyFill="0" applyBorder="0" applyAlignment="0" applyProtection="0"/>
    <xf numFmtId="166" fontId="16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6" fillId="0" borderId="0" applyFill="0" applyBorder="0" applyAlignment="0" applyProtection="0"/>
    <xf numFmtId="167" fontId="4" fillId="0" borderId="0" applyFont="0" applyFill="0" applyBorder="0" applyAlignment="0" applyProtection="0"/>
    <xf numFmtId="164" fontId="16" fillId="0" borderId="0" applyFill="0" applyBorder="0" applyAlignment="0" applyProtection="0"/>
    <xf numFmtId="3" fontId="16" fillId="0" borderId="0"/>
    <xf numFmtId="3" fontId="4" fillId="0" borderId="0"/>
    <xf numFmtId="3" fontId="4" fillId="0" borderId="0"/>
    <xf numFmtId="0" fontId="3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6" fillId="6" borderId="14" applyNumberFormat="0" applyAlignment="0" applyProtection="0"/>
    <xf numFmtId="0" fontId="4" fillId="7" borderId="14" applyNumberFormat="0" applyFont="0" applyAlignment="0" applyProtection="0"/>
    <xf numFmtId="9" fontId="16" fillId="0" borderId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ill="0" applyBorder="0" applyAlignment="0" applyProtection="0"/>
    <xf numFmtId="9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4" fillId="0" borderId="0"/>
    <xf numFmtId="0" fontId="4" fillId="0" borderId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Fill="1" applyAlignment="1" applyProtection="1">
      <alignment horizontal="center"/>
    </xf>
    <xf numFmtId="3" fontId="0" fillId="0" borderId="0" xfId="0" applyNumberFormat="1" applyFill="1" applyProtection="1"/>
    <xf numFmtId="0" fontId="0" fillId="0" borderId="0" xfId="0" applyProtection="1"/>
    <xf numFmtId="3" fontId="0" fillId="0" borderId="0" xfId="0" applyNumberFormat="1" applyProtection="1"/>
    <xf numFmtId="2" fontId="4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2" fontId="0" fillId="0" borderId="0" xfId="0" applyNumberFormat="1" applyAlignment="1" applyProtection="1">
      <alignment horizontal="center"/>
    </xf>
    <xf numFmtId="2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Fill="1" applyAlignment="1" applyProtection="1">
      <alignment horizontal="left"/>
      <protection locked="0"/>
    </xf>
    <xf numFmtId="0" fontId="4" fillId="0" borderId="0" xfId="0" applyFont="1" applyProtection="1"/>
    <xf numFmtId="1" fontId="0" fillId="0" borderId="0" xfId="0" applyNumberFormat="1" applyProtection="1"/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1" fontId="8" fillId="0" borderId="0" xfId="0" applyNumberFormat="1" applyFont="1" applyProtection="1"/>
    <xf numFmtId="0" fontId="9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13" fillId="0" borderId="3" xfId="0" applyFont="1" applyBorder="1" applyAlignment="1" applyProtection="1">
      <alignment horizontal="center" vertical="top" wrapText="1"/>
    </xf>
    <xf numFmtId="1" fontId="13" fillId="0" borderId="4" xfId="0" applyNumberFormat="1" applyFont="1" applyBorder="1" applyAlignment="1" applyProtection="1">
      <alignment horizontal="center" vertical="top" wrapText="1"/>
    </xf>
    <xf numFmtId="0" fontId="14" fillId="0" borderId="0" xfId="0" applyFont="1" applyFill="1" applyAlignment="1" applyProtection="1">
      <alignment horizontal="center"/>
    </xf>
    <xf numFmtId="3" fontId="15" fillId="0" borderId="0" xfId="0" applyNumberFormat="1" applyFont="1" applyFill="1" applyProtection="1"/>
    <xf numFmtId="0" fontId="15" fillId="0" borderId="0" xfId="0" applyFont="1" applyProtection="1"/>
    <xf numFmtId="3" fontId="15" fillId="0" borderId="0" xfId="0" applyNumberFormat="1" applyFont="1" applyProtection="1"/>
    <xf numFmtId="0" fontId="7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 wrapText="1"/>
    </xf>
    <xf numFmtId="3" fontId="9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center" vertical="center" wrapText="1"/>
    </xf>
    <xf numFmtId="3" fontId="9" fillId="0" borderId="10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 applyProtection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Fill="1" applyAlignment="1" applyProtection="1">
      <alignment horizontal="center"/>
    </xf>
    <xf numFmtId="0" fontId="17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3" fontId="19" fillId="0" borderId="0" xfId="0" applyNumberFormat="1" applyFont="1" applyFill="1" applyAlignment="1" applyProtection="1">
      <alignment horizontal="center"/>
    </xf>
    <xf numFmtId="0" fontId="7" fillId="0" borderId="11" xfId="0" applyFont="1" applyBorder="1" applyAlignment="1" applyProtection="1">
      <alignment horizontal="center" vertical="center" wrapText="1"/>
    </xf>
    <xf numFmtId="0" fontId="18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horizontal="center"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3" xfId="0" applyNumberFormat="1" applyFont="1" applyFill="1" applyBorder="1" applyAlignment="1" applyProtection="1">
      <alignment horizontal="right" vertical="center" wrapText="1"/>
    </xf>
    <xf numFmtId="0" fontId="11" fillId="0" borderId="6" xfId="0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 applyProtection="1">
      <alignment horizontal="right" vertical="center" wrapText="1"/>
    </xf>
    <xf numFmtId="3" fontId="20" fillId="0" borderId="7" xfId="0" applyNumberFormat="1" applyFont="1" applyFill="1" applyBorder="1" applyAlignment="1" applyProtection="1">
      <alignment horizontal="right" vertical="center" wrapText="1"/>
    </xf>
    <xf numFmtId="3" fontId="21" fillId="0" borderId="0" xfId="0" applyNumberFormat="1" applyFont="1" applyFill="1" applyAlignment="1" applyProtection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</xf>
    <xf numFmtId="49" fontId="22" fillId="0" borderId="9" xfId="0" applyNumberFormat="1" applyFont="1" applyFill="1" applyBorder="1" applyAlignment="1" applyProtection="1">
      <alignment horizontal="center" vertical="center" wrapText="1"/>
    </xf>
    <xf numFmtId="3" fontId="9" fillId="0" borderId="9" xfId="0" applyNumberFormat="1" applyFont="1" applyFill="1" applyBorder="1" applyAlignment="1" applyProtection="1">
      <alignment horizontal="right" vertical="center" wrapText="1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9" xfId="2" applyFont="1" applyFill="1" applyBorder="1" applyAlignment="1" applyProtection="1">
      <alignment vertical="center" wrapText="1"/>
    </xf>
    <xf numFmtId="49" fontId="11" fillId="0" borderId="9" xfId="2" applyNumberFormat="1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>
      <alignment vertical="top" wrapText="1"/>
    </xf>
    <xf numFmtId="3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7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right" vertical="center" wrapText="1"/>
    </xf>
    <xf numFmtId="3" fontId="20" fillId="0" borderId="10" xfId="0" applyNumberFormat="1" applyFont="1" applyFill="1" applyBorder="1" applyAlignment="1" applyProtection="1">
      <alignment horizontal="right" vertical="center" wrapText="1"/>
    </xf>
    <xf numFmtId="0" fontId="17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11" fillId="0" borderId="12" xfId="0" applyFont="1" applyFill="1" applyBorder="1" applyAlignment="1" applyProtection="1">
      <alignment vertical="center" wrapText="1"/>
    </xf>
    <xf numFmtId="3" fontId="9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/>
    </xf>
    <xf numFmtId="3" fontId="9" fillId="0" borderId="9" xfId="0" applyNumberFormat="1" applyFont="1" applyFill="1" applyBorder="1" applyAlignment="1" applyProtection="1">
      <alignment vertical="center" wrapText="1"/>
      <protection locked="0"/>
    </xf>
    <xf numFmtId="3" fontId="9" fillId="0" borderId="10" xfId="0" applyNumberFormat="1" applyFont="1" applyFill="1" applyBorder="1" applyAlignment="1" applyProtection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4" fillId="0" borderId="6" xfId="2" applyFont="1" applyBorder="1" applyAlignment="1" applyProtection="1">
      <alignment horizontal="center" vertical="center" wrapText="1"/>
    </xf>
    <xf numFmtId="0" fontId="8" fillId="0" borderId="9" xfId="2" applyFont="1" applyFill="1" applyBorder="1" applyAlignment="1" applyProtection="1">
      <alignment vertical="center" wrapText="1"/>
    </xf>
    <xf numFmtId="49" fontId="24" fillId="0" borderId="9" xfId="2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8" fillId="0" borderId="9" xfId="0" applyFont="1" applyFill="1" applyBorder="1" applyAlignment="1">
      <alignment vertical="top" wrapText="1"/>
    </xf>
    <xf numFmtId="0" fontId="8" fillId="0" borderId="6" xfId="0" applyFont="1" applyFill="1" applyBorder="1" applyAlignment="1" applyProtection="1">
      <alignment vertical="center" wrapText="1"/>
    </xf>
    <xf numFmtId="3" fontId="9" fillId="0" borderId="6" xfId="0" applyNumberFormat="1" applyFont="1" applyFill="1" applyBorder="1" applyAlignment="1" applyProtection="1">
      <alignment horizontal="right" vertical="center" wrapText="1"/>
    </xf>
    <xf numFmtId="3" fontId="5" fillId="0" borderId="9" xfId="0" applyNumberFormat="1" applyFont="1" applyFill="1" applyBorder="1" applyAlignment="1" applyProtection="1">
      <alignment horizontal="right" vertical="center" wrapText="1"/>
    </xf>
    <xf numFmtId="3" fontId="5" fillId="0" borderId="10" xfId="0" applyNumberFormat="1" applyFont="1" applyFill="1" applyBorder="1" applyAlignment="1" applyProtection="1">
      <alignment horizontal="right" vertical="center" wrapText="1"/>
    </xf>
    <xf numFmtId="3" fontId="20" fillId="0" borderId="9" xfId="0" applyNumberFormat="1" applyFont="1" applyFill="1" applyBorder="1" applyAlignment="1" applyProtection="1">
      <alignment horizontal="center" vertical="center" wrapText="1"/>
    </xf>
    <xf numFmtId="3" fontId="20" fillId="0" borderId="10" xfId="0" applyNumberFormat="1" applyFont="1" applyFill="1" applyBorder="1" applyAlignment="1" applyProtection="1">
      <alignment horizontal="center" vertical="center" wrapText="1"/>
    </xf>
    <xf numFmtId="3" fontId="20" fillId="0" borderId="12" xfId="0" applyNumberFormat="1" applyFont="1" applyFill="1" applyBorder="1" applyAlignment="1" applyProtection="1">
      <alignment horizontal="right" vertical="center" wrapText="1"/>
    </xf>
    <xf numFmtId="3" fontId="20" fillId="0" borderId="13" xfId="0" applyNumberFormat="1" applyFont="1" applyFill="1" applyBorder="1" applyAlignment="1" applyProtection="1">
      <alignment horizontal="right" vertical="center" wrapText="1"/>
    </xf>
    <xf numFmtId="0" fontId="25" fillId="0" borderId="0" xfId="0" applyFont="1" applyFill="1" applyBorder="1" applyAlignment="1">
      <alignment vertical="top" wrapText="1"/>
    </xf>
    <xf numFmtId="0" fontId="26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Alignment="1" applyProtection="1"/>
    <xf numFmtId="3" fontId="0" fillId="0" borderId="0" xfId="0" applyNumberFormat="1" applyAlignment="1" applyProtection="1"/>
    <xf numFmtId="2" fontId="20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Protection="1"/>
    <xf numFmtId="1" fontId="16" fillId="0" borderId="0" xfId="0" applyNumberFormat="1" applyFont="1" applyProtection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Fill="1" applyProtection="1">
      <protection locked="0"/>
    </xf>
    <xf numFmtId="1" fontId="30" fillId="0" borderId="0" xfId="0" applyNumberFormat="1" applyFont="1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 applyProtection="1"/>
    <xf numFmtId="0" fontId="32" fillId="0" borderId="0" xfId="0" applyFont="1" applyFill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1" fontId="11" fillId="0" borderId="4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center"/>
    </xf>
  </cellXfs>
  <cellStyles count="46">
    <cellStyle name="Accent" xfId="3"/>
    <cellStyle name="Accent 1" xfId="4"/>
    <cellStyle name="Accent 2" xfId="5"/>
    <cellStyle name="Accent 3" xfId="6"/>
    <cellStyle name="Comma" xfId="1" builtinId="3"/>
    <cellStyle name="Comma 2" xfId="7"/>
    <cellStyle name="Comma 2 2" xfId="8"/>
    <cellStyle name="Comma 2 2 2" xfId="9"/>
    <cellStyle name="Comma 2 3" xfId="10"/>
    <cellStyle name="Comma 3" xfId="11"/>
    <cellStyle name="Comma 3 2" xfId="12"/>
    <cellStyle name="Comma 4" xfId="13"/>
    <cellStyle name="Comma0" xfId="14"/>
    <cellStyle name="Comma0 2" xfId="15"/>
    <cellStyle name="Comma0_INFLUENTE CA" xfId="16"/>
    <cellStyle name="Error" xfId="17"/>
    <cellStyle name="Footnote" xfId="18"/>
    <cellStyle name="Heading" xfId="19"/>
    <cellStyle name="Normal" xfId="0" builtinId="0"/>
    <cellStyle name="Normal 2" xfId="20"/>
    <cellStyle name="Normal 2 2" xfId="21"/>
    <cellStyle name="Normal 3" xfId="22"/>
    <cellStyle name="Normal 3 2" xfId="23"/>
    <cellStyle name="Normal 3 4" xfId="24"/>
    <cellStyle name="Normal 3_INFLUENTE CA" xfId="25"/>
    <cellStyle name="Normal 4" xfId="26"/>
    <cellStyle name="Normal 4 2" xfId="27"/>
    <cellStyle name="Normal 4_INFLUENTE CA" xfId="28"/>
    <cellStyle name="Normal 5" xfId="29"/>
    <cellStyle name="Normal 6" xfId="30"/>
    <cellStyle name="Normal 7" xfId="31"/>
    <cellStyle name="Normal 8" xfId="32"/>
    <cellStyle name="Normal 9" xfId="33"/>
    <cellStyle name="Normal_vaslui, bilant 30.06.2007" xfId="2"/>
    <cellStyle name="Note 2" xfId="34"/>
    <cellStyle name="Note 2 2" xfId="35"/>
    <cellStyle name="Percent 2" xfId="36"/>
    <cellStyle name="Percent 2 2" xfId="37"/>
    <cellStyle name="Percent 3" xfId="38"/>
    <cellStyle name="Percent 3 2" xfId="39"/>
    <cellStyle name="Status" xfId="40"/>
    <cellStyle name="Style 1" xfId="41"/>
    <cellStyle name="Style 1 2" xfId="42"/>
    <cellStyle name="Style 1_INFLUENTE CA" xfId="43"/>
    <cellStyle name="Text" xfId="44"/>
    <cellStyle name="Warning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d23\Desktop\BILANTURI%202021\MM%20%20BILANT%20%20MARTIE%20%202021%20verificat%20de%20d%20na%20Bira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 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9487869</v>
          </cell>
        </row>
        <row r="8">
          <cell r="D8">
            <v>21373</v>
          </cell>
        </row>
        <row r="9">
          <cell r="D9">
            <v>0</v>
          </cell>
        </row>
        <row r="11">
          <cell r="D11">
            <v>0</v>
          </cell>
        </row>
        <row r="13">
          <cell r="D13">
            <v>3851504</v>
          </cell>
        </row>
        <row r="14">
          <cell r="D14">
            <v>95421</v>
          </cell>
        </row>
        <row r="15">
          <cell r="D15">
            <v>246</v>
          </cell>
        </row>
        <row r="17">
          <cell r="C17">
            <v>14452647</v>
          </cell>
        </row>
        <row r="18">
          <cell r="C18">
            <v>88225925</v>
          </cell>
        </row>
        <row r="21">
          <cell r="D21">
            <v>38998</v>
          </cell>
        </row>
        <row r="23">
          <cell r="D23">
            <v>116991</v>
          </cell>
        </row>
        <row r="27">
          <cell r="C27">
            <v>1011476</v>
          </cell>
        </row>
        <row r="28">
          <cell r="C28">
            <v>365839</v>
          </cell>
        </row>
        <row r="30">
          <cell r="C30">
            <v>651584</v>
          </cell>
        </row>
        <row r="32">
          <cell r="C32">
            <v>11466963</v>
          </cell>
        </row>
        <row r="33">
          <cell r="C33">
            <v>121158</v>
          </cell>
        </row>
        <row r="34">
          <cell r="C34">
            <v>1270622</v>
          </cell>
        </row>
        <row r="35">
          <cell r="C35">
            <v>225920</v>
          </cell>
        </row>
        <row r="36">
          <cell r="C36">
            <v>27143</v>
          </cell>
        </row>
        <row r="48">
          <cell r="D48">
            <v>1007218</v>
          </cell>
        </row>
        <row r="49">
          <cell r="D49">
            <v>365839</v>
          </cell>
        </row>
        <row r="52">
          <cell r="D52">
            <v>1011907</v>
          </cell>
        </row>
        <row r="53">
          <cell r="D53">
            <v>80134</v>
          </cell>
        </row>
        <row r="54">
          <cell r="D54">
            <v>1246591</v>
          </cell>
        </row>
        <row r="55">
          <cell r="D55">
            <v>225920</v>
          </cell>
        </row>
        <row r="56">
          <cell r="D56">
            <v>17645</v>
          </cell>
        </row>
        <row r="69">
          <cell r="C69">
            <v>626</v>
          </cell>
        </row>
        <row r="73">
          <cell r="C73">
            <v>595737</v>
          </cell>
        </row>
        <row r="77">
          <cell r="D77">
            <v>46612221</v>
          </cell>
        </row>
        <row r="81">
          <cell r="C81">
            <v>0</v>
          </cell>
        </row>
        <row r="82">
          <cell r="C82">
            <v>10773</v>
          </cell>
        </row>
        <row r="83">
          <cell r="C83">
            <v>0</v>
          </cell>
        </row>
        <row r="85">
          <cell r="D85">
            <v>274479</v>
          </cell>
        </row>
        <row r="89">
          <cell r="D89">
            <v>4128</v>
          </cell>
        </row>
        <row r="90">
          <cell r="D90">
            <v>21183</v>
          </cell>
        </row>
        <row r="91">
          <cell r="D91">
            <v>0</v>
          </cell>
        </row>
        <row r="93">
          <cell r="C93">
            <v>0</v>
          </cell>
        </row>
        <row r="94">
          <cell r="C94">
            <v>0</v>
          </cell>
          <cell r="D94">
            <v>0</v>
          </cell>
        </row>
        <row r="95">
          <cell r="C95">
            <v>0</v>
          </cell>
          <cell r="D95">
            <v>118277</v>
          </cell>
        </row>
        <row r="96">
          <cell r="C96">
            <v>0</v>
          </cell>
          <cell r="D96">
            <v>0</v>
          </cell>
        </row>
        <row r="97">
          <cell r="C97">
            <v>0</v>
          </cell>
          <cell r="D97">
            <v>45390</v>
          </cell>
        </row>
        <row r="98">
          <cell r="C98">
            <v>0</v>
          </cell>
          <cell r="D98">
            <v>0</v>
          </cell>
        </row>
        <row r="99">
          <cell r="C99">
            <v>0</v>
          </cell>
          <cell r="D99">
            <v>10404</v>
          </cell>
        </row>
        <row r="100">
          <cell r="D100">
            <v>0</v>
          </cell>
        </row>
        <row r="101">
          <cell r="C101">
            <v>0</v>
          </cell>
          <cell r="D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30811</v>
          </cell>
        </row>
        <row r="105">
          <cell r="C105">
            <v>0</v>
          </cell>
        </row>
        <row r="107">
          <cell r="D107">
            <v>0</v>
          </cell>
        </row>
        <row r="112">
          <cell r="C112">
            <v>627211</v>
          </cell>
        </row>
        <row r="113">
          <cell r="C113">
            <v>1866596</v>
          </cell>
        </row>
        <row r="114">
          <cell r="D114">
            <v>7849338</v>
          </cell>
        </row>
        <row r="115">
          <cell r="D115">
            <v>33372831</v>
          </cell>
        </row>
        <row r="116">
          <cell r="D116">
            <v>1014</v>
          </cell>
        </row>
        <row r="117">
          <cell r="D117">
            <v>5594</v>
          </cell>
        </row>
        <row r="118">
          <cell r="C118">
            <v>124304259</v>
          </cell>
        </row>
        <row r="120">
          <cell r="C120">
            <v>0</v>
          </cell>
        </row>
        <row r="121">
          <cell r="C121">
            <v>5695</v>
          </cell>
        </row>
        <row r="123">
          <cell r="C123">
            <v>0</v>
          </cell>
        </row>
        <row r="124">
          <cell r="C124">
            <v>25330600</v>
          </cell>
        </row>
        <row r="146">
          <cell r="C146">
            <v>2229</v>
          </cell>
        </row>
        <row r="149">
          <cell r="C149">
            <v>27750</v>
          </cell>
        </row>
        <row r="152">
          <cell r="C152">
            <v>3457</v>
          </cell>
        </row>
        <row r="156">
          <cell r="C156">
            <v>21183</v>
          </cell>
        </row>
        <row r="157">
          <cell r="C157">
            <v>55515</v>
          </cell>
        </row>
        <row r="158">
          <cell r="C158">
            <v>106683026</v>
          </cell>
        </row>
        <row r="162">
          <cell r="D162">
            <v>271440608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969"/>
  <sheetViews>
    <sheetView showZeros="0" tabSelected="1" topLeftCell="A79" zoomScaleNormal="100" zoomScaleSheetLayoutView="75" workbookViewId="0">
      <selection activeCell="G102" sqref="G102"/>
    </sheetView>
  </sheetViews>
  <sheetFormatPr defaultColWidth="9.140625" defaultRowHeight="18" x14ac:dyDescent="0.25"/>
  <cols>
    <col min="1" max="1" width="5" style="93" customWidth="1"/>
    <col min="2" max="2" width="56" style="3" customWidth="1"/>
    <col min="3" max="3" width="6.140625" style="98" customWidth="1"/>
    <col min="4" max="4" width="21.42578125" style="3" customWidth="1"/>
    <col min="5" max="5" width="22.5703125" style="13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style="3" customWidth="1"/>
    <col min="12" max="12" width="12.7109375" style="4" customWidth="1"/>
    <col min="13" max="13" width="11.7109375" style="3" customWidth="1"/>
    <col min="14" max="16384" width="9.140625" style="3"/>
  </cols>
  <sheetData>
    <row r="1" spans="1:13" x14ac:dyDescent="0.25">
      <c r="A1" s="126" t="s">
        <v>0</v>
      </c>
      <c r="B1" s="126"/>
      <c r="C1" s="126"/>
      <c r="D1" s="126"/>
      <c r="E1" s="126"/>
    </row>
    <row r="2" spans="1:13" ht="6" customHeight="1" x14ac:dyDescent="0.25">
      <c r="A2" s="5"/>
      <c r="B2" s="6"/>
      <c r="C2" s="7"/>
      <c r="D2" s="6"/>
      <c r="E2" s="6"/>
    </row>
    <row r="3" spans="1:13" x14ac:dyDescent="0.25">
      <c r="A3" s="127" t="s">
        <v>1</v>
      </c>
      <c r="B3" s="128"/>
      <c r="C3" s="128"/>
      <c r="D3" s="128"/>
      <c r="E3" s="8"/>
    </row>
    <row r="4" spans="1:13" ht="9" customHeight="1" x14ac:dyDescent="0.25">
      <c r="A4" s="5"/>
      <c r="B4" s="9"/>
      <c r="C4" s="9"/>
      <c r="D4" s="9"/>
      <c r="E4" s="6"/>
    </row>
    <row r="5" spans="1:13" x14ac:dyDescent="0.25">
      <c r="A5" s="127" t="s">
        <v>2</v>
      </c>
      <c r="B5" s="128"/>
      <c r="C5" s="10"/>
      <c r="D5" s="11"/>
      <c r="E5" s="8"/>
    </row>
    <row r="6" spans="1:13" ht="6.75" customHeight="1" x14ac:dyDescent="0.25">
      <c r="A6" s="129"/>
      <c r="B6" s="129"/>
      <c r="C6" s="129"/>
      <c r="D6" s="6"/>
      <c r="E6" s="6"/>
    </row>
    <row r="7" spans="1:13" ht="14.25" customHeight="1" x14ac:dyDescent="0.25">
      <c r="A7" s="127" t="s">
        <v>3</v>
      </c>
      <c r="B7" s="128"/>
      <c r="C7" s="128"/>
      <c r="D7" s="128"/>
      <c r="E7" s="8"/>
    </row>
    <row r="8" spans="1:13" x14ac:dyDescent="0.25">
      <c r="A8" s="5"/>
      <c r="B8" s="9"/>
      <c r="C8" s="9"/>
      <c r="D8" s="9"/>
      <c r="E8" s="6"/>
      <c r="J8" s="12"/>
    </row>
    <row r="9" spans="1:13" x14ac:dyDescent="0.25">
      <c r="A9" s="128" t="s">
        <v>4</v>
      </c>
      <c r="B9" s="128"/>
      <c r="C9" s="128"/>
      <c r="D9" s="8"/>
      <c r="E9" s="8"/>
    </row>
    <row r="10" spans="1:13" x14ac:dyDescent="0.25">
      <c r="A10" s="5"/>
      <c r="B10" s="9"/>
      <c r="C10" s="9"/>
      <c r="D10" s="6"/>
    </row>
    <row r="11" spans="1:13" ht="15.75" customHeight="1" x14ac:dyDescent="0.25">
      <c r="A11" s="120" t="s">
        <v>5</v>
      </c>
      <c r="B11" s="120"/>
      <c r="C11" s="120"/>
      <c r="D11" s="120"/>
      <c r="E11" s="120"/>
    </row>
    <row r="12" spans="1:13" ht="15.75" customHeight="1" x14ac:dyDescent="0.25">
      <c r="A12" s="120" t="s">
        <v>6</v>
      </c>
      <c r="B12" s="120"/>
      <c r="C12" s="120"/>
      <c r="D12" s="120"/>
      <c r="E12" s="120"/>
    </row>
    <row r="13" spans="1:13" x14ac:dyDescent="0.25">
      <c r="A13" s="14" t="s">
        <v>7</v>
      </c>
      <c r="B13" s="15"/>
      <c r="C13" s="16"/>
      <c r="D13" s="15"/>
      <c r="E13" s="17" t="s">
        <v>8</v>
      </c>
      <c r="M13" s="18"/>
    </row>
    <row r="14" spans="1:13" ht="17.25" customHeight="1" x14ac:dyDescent="0.25">
      <c r="A14" s="121" t="s">
        <v>9</v>
      </c>
      <c r="B14" s="122" t="s">
        <v>10</v>
      </c>
      <c r="C14" s="123" t="s">
        <v>11</v>
      </c>
      <c r="D14" s="124" t="s">
        <v>12</v>
      </c>
      <c r="E14" s="125" t="s">
        <v>13</v>
      </c>
    </row>
    <row r="15" spans="1:13" ht="31.5" customHeight="1" x14ac:dyDescent="0.25">
      <c r="A15" s="121"/>
      <c r="B15" s="122"/>
      <c r="C15" s="123"/>
      <c r="D15" s="124"/>
      <c r="E15" s="125"/>
    </row>
    <row r="16" spans="1:13" s="26" customFormat="1" ht="9.75" customHeight="1" x14ac:dyDescent="0.2">
      <c r="A16" s="19" t="s">
        <v>14</v>
      </c>
      <c r="B16" s="20" t="s">
        <v>15</v>
      </c>
      <c r="C16" s="21" t="s">
        <v>16</v>
      </c>
      <c r="D16" s="22">
        <v>1</v>
      </c>
      <c r="E16" s="23">
        <v>2</v>
      </c>
      <c r="F16" s="24"/>
      <c r="G16" s="24"/>
      <c r="H16" s="25"/>
      <c r="L16" s="27"/>
    </row>
    <row r="17" spans="1:13" x14ac:dyDescent="0.25">
      <c r="A17" s="28">
        <v>1</v>
      </c>
      <c r="B17" s="29" t="s">
        <v>17</v>
      </c>
      <c r="C17" s="30" t="s">
        <v>18</v>
      </c>
      <c r="D17" s="31"/>
      <c r="E17" s="32"/>
    </row>
    <row r="18" spans="1:13" ht="13.5" customHeight="1" x14ac:dyDescent="0.25">
      <c r="A18" s="33">
        <v>2</v>
      </c>
      <c r="B18" s="34" t="s">
        <v>19</v>
      </c>
      <c r="C18" s="35" t="s">
        <v>20</v>
      </c>
      <c r="D18" s="36"/>
      <c r="E18" s="37"/>
    </row>
    <row r="19" spans="1:13" ht="63" x14ac:dyDescent="0.25">
      <c r="A19" s="33">
        <v>3</v>
      </c>
      <c r="B19" s="38" t="s">
        <v>21</v>
      </c>
      <c r="C19" s="35" t="s">
        <v>22</v>
      </c>
      <c r="D19" s="39">
        <v>4482</v>
      </c>
      <c r="E19" s="40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4258</v>
      </c>
      <c r="I19" s="41"/>
      <c r="J19" s="41"/>
      <c r="K19" s="41"/>
      <c r="M19" s="4"/>
    </row>
    <row r="20" spans="1:13" ht="110.25" x14ac:dyDescent="0.25">
      <c r="A20" s="33">
        <v>4</v>
      </c>
      <c r="B20" s="38" t="s">
        <v>23</v>
      </c>
      <c r="C20" s="35" t="s">
        <v>24</v>
      </c>
      <c r="D20" s="39">
        <v>75952</v>
      </c>
      <c r="E20" s="40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74553</v>
      </c>
      <c r="G20" s="42"/>
      <c r="I20" s="41"/>
      <c r="J20" s="41"/>
      <c r="K20" s="41"/>
      <c r="M20" s="4"/>
    </row>
    <row r="21" spans="1:13" ht="100.5" x14ac:dyDescent="0.25">
      <c r="A21" s="33">
        <v>5</v>
      </c>
      <c r="B21" s="43" t="s">
        <v>25</v>
      </c>
      <c r="C21" s="35" t="s">
        <v>26</v>
      </c>
      <c r="D21" s="39">
        <v>11120064</v>
      </c>
      <c r="E21" s="40">
        <f>+'[1]SOLDURI BILANT'!C30+'[1]SOLDURI BILANT'!C31+'[1]SOLDURI BILANT'!C32+'[1]SOLDURI BILANT'!C38-'[1]SOLDURI BILANT'!D51-'[1]SOLDURI BILANT'!D61-'[1]SOLDURI BILANT'!D62-'[1]SOLDURI BILANT'!D66-'[1]SOLDURI BILANT'!D52</f>
        <v>11106640</v>
      </c>
      <c r="G21" s="42"/>
      <c r="I21" s="41"/>
      <c r="J21" s="41"/>
      <c r="K21" s="41"/>
      <c r="M21" s="4"/>
    </row>
    <row r="22" spans="1:13" ht="29.25" x14ac:dyDescent="0.25">
      <c r="A22" s="33">
        <v>6</v>
      </c>
      <c r="B22" s="43" t="s">
        <v>27</v>
      </c>
      <c r="C22" s="35" t="s">
        <v>28</v>
      </c>
      <c r="D22" s="39"/>
      <c r="E22" s="40">
        <f>+'[1]SOLDURI BILANT'!C37</f>
        <v>0</v>
      </c>
      <c r="I22" s="41"/>
      <c r="J22" s="41"/>
      <c r="K22" s="41"/>
      <c r="M22" s="4"/>
    </row>
    <row r="23" spans="1:13" ht="72.75" x14ac:dyDescent="0.25">
      <c r="A23" s="33">
        <v>7</v>
      </c>
      <c r="B23" s="43" t="s">
        <v>29</v>
      </c>
      <c r="C23" s="35" t="s">
        <v>30</v>
      </c>
      <c r="D23" s="39"/>
      <c r="E23" s="40">
        <f>+'[1]SOLDURI BILANT'!C44+'[1]SOLDURI BILANT'!C45</f>
        <v>0</v>
      </c>
      <c r="I23" s="41"/>
      <c r="J23" s="41"/>
      <c r="K23" s="41"/>
      <c r="M23" s="4"/>
    </row>
    <row r="24" spans="1:13" ht="43.5" x14ac:dyDescent="0.25">
      <c r="A24" s="33">
        <v>8</v>
      </c>
      <c r="B24" s="44" t="s">
        <v>31</v>
      </c>
      <c r="C24" s="35" t="s">
        <v>32</v>
      </c>
      <c r="D24" s="39"/>
      <c r="E24" s="40"/>
      <c r="F24" s="45" t="str">
        <f>IF(D23&lt;D24,"eroare"," ")</f>
        <v xml:space="preserve"> </v>
      </c>
      <c r="G24" s="45" t="str">
        <f>IF(E23&lt;E24,"eroare"," ")</f>
        <v xml:space="preserve"> </v>
      </c>
      <c r="I24" s="41"/>
      <c r="J24" s="41"/>
      <c r="K24" s="41"/>
      <c r="M24" s="4"/>
    </row>
    <row r="25" spans="1:13" ht="58.5" x14ac:dyDescent="0.25">
      <c r="A25" s="33">
        <v>9</v>
      </c>
      <c r="B25" s="43" t="s">
        <v>33</v>
      </c>
      <c r="C25" s="35" t="s">
        <v>34</v>
      </c>
      <c r="D25" s="39">
        <v>1953535</v>
      </c>
      <c r="E25" s="40">
        <f>+'[1]SOLDURI BILANT'!C83+'[1]SOLDURI BILANT'!C113+'[1]SOLDURI BILANT'!C93-'[1]SOLDURI BILANT'!D128</f>
        <v>1866596</v>
      </c>
      <c r="I25" s="41"/>
      <c r="J25" s="41"/>
      <c r="K25" s="41"/>
      <c r="M25" s="4"/>
    </row>
    <row r="26" spans="1:13" ht="57" x14ac:dyDescent="0.25">
      <c r="A26" s="46">
        <v>10</v>
      </c>
      <c r="B26" s="47" t="s">
        <v>35</v>
      </c>
      <c r="C26" s="48">
        <v>10</v>
      </c>
      <c r="D26" s="49">
        <v>1953535</v>
      </c>
      <c r="E26" s="50">
        <f>+'[1]SOLDURI BILANT'!C83+'[1]SOLDURI BILANT'!C113-'[1]SOLDURI BILANT'!D128</f>
        <v>1866596</v>
      </c>
      <c r="F26" s="45" t="str">
        <f>IF(D25&lt;D26,"eroare"," ")</f>
        <v xml:space="preserve"> </v>
      </c>
      <c r="G26" s="45" t="str">
        <f>IF(E25&lt;E26,"eroare"," ")</f>
        <v xml:space="preserve"> </v>
      </c>
      <c r="I26" s="41"/>
      <c r="J26" s="41"/>
      <c r="K26" s="41"/>
      <c r="M26" s="4"/>
    </row>
    <row r="27" spans="1:13" ht="31.5" x14ac:dyDescent="0.25">
      <c r="A27" s="28">
        <v>11</v>
      </c>
      <c r="B27" s="51" t="s">
        <v>36</v>
      </c>
      <c r="C27" s="30">
        <v>15</v>
      </c>
      <c r="D27" s="52">
        <f>D19+D20+D21+D22+D23+D25</f>
        <v>13154033</v>
      </c>
      <c r="E27" s="53">
        <f>E19+E20+E21+E22+E23+E25</f>
        <v>13052047</v>
      </c>
      <c r="I27" s="41"/>
      <c r="J27" s="41"/>
      <c r="K27" s="41"/>
      <c r="M27" s="4"/>
    </row>
    <row r="28" spans="1:13" x14ac:dyDescent="0.25">
      <c r="A28" s="33">
        <v>12</v>
      </c>
      <c r="B28" s="38" t="s">
        <v>37</v>
      </c>
      <c r="C28" s="35">
        <v>18</v>
      </c>
      <c r="D28" s="36"/>
      <c r="E28" s="37"/>
      <c r="I28" s="41"/>
      <c r="J28" s="41"/>
      <c r="K28" s="41"/>
      <c r="M28" s="4"/>
    </row>
    <row r="29" spans="1:13" ht="186" x14ac:dyDescent="0.25">
      <c r="A29" s="33">
        <v>13</v>
      </c>
      <c r="B29" s="43" t="s">
        <v>38</v>
      </c>
      <c r="C29" s="35">
        <v>19</v>
      </c>
      <c r="D29" s="39">
        <v>596466</v>
      </c>
      <c r="E29" s="40">
        <f>+'[1]SOLDURI BILANT'!C68+'[1]SOLDURI BILANT'!C69+'[1]SOLDURI BILANT'!C70+'[1]SOLDURI BILANT'!C71+'[1]SOLDURI BILANT'!C72+'[1]SOLDURI BILANT'!C73+'[1]SOLDURI BILANT'!C74+'[1]SOLDURI BILANT'!C75</f>
        <v>596363</v>
      </c>
      <c r="I29" s="41"/>
      <c r="J29" s="41"/>
      <c r="K29" s="41"/>
      <c r="M29" s="4"/>
    </row>
    <row r="30" spans="1:13" ht="31.5" x14ac:dyDescent="0.25">
      <c r="A30" s="33">
        <v>14</v>
      </c>
      <c r="B30" s="38" t="s">
        <v>39</v>
      </c>
      <c r="C30" s="35">
        <v>20</v>
      </c>
      <c r="D30" s="36"/>
      <c r="E30" s="37"/>
      <c r="I30" s="41"/>
      <c r="J30" s="41"/>
      <c r="K30" s="41"/>
      <c r="M30" s="4"/>
    </row>
    <row r="31" spans="1:13" ht="115.5" x14ac:dyDescent="0.2">
      <c r="A31" s="33">
        <v>15</v>
      </c>
      <c r="B31" s="43" t="s">
        <v>40</v>
      </c>
      <c r="C31" s="35">
        <v>21</v>
      </c>
      <c r="D31" s="39">
        <v>17990454</v>
      </c>
      <c r="E31" s="40">
        <f>+'[1]SOLDURI BILANT'!C39+'[1]SOLDURI BILANT'!C41+'[1]SOLDURI BILANT'!C80+'[1]SOLDURI BILANT'!C81+'[1]SOLDURI BILANT'!C82+'[1]SOLDURI BILANT'!C87+'[1]SOLDURI BILANT'!C112+'[1]SOLDURI BILANT'!C124+'[1]SOLDURI BILANT'!C91-'[1]SOLDURI BILANT'!D91</f>
        <v>25968584</v>
      </c>
      <c r="F31" s="54"/>
      <c r="G31" s="55"/>
      <c r="I31" s="41"/>
      <c r="J31" s="41"/>
      <c r="K31" s="41"/>
      <c r="M31" s="4"/>
    </row>
    <row r="32" spans="1:13" ht="30" x14ac:dyDescent="0.2">
      <c r="A32" s="33">
        <v>16</v>
      </c>
      <c r="B32" s="43" t="s">
        <v>41</v>
      </c>
      <c r="C32" s="56" t="s">
        <v>42</v>
      </c>
      <c r="D32" s="57"/>
      <c r="E32" s="40"/>
      <c r="F32" s="54"/>
      <c r="G32" s="55"/>
      <c r="I32" s="41"/>
      <c r="J32" s="41"/>
      <c r="K32" s="41"/>
      <c r="M32" s="4"/>
    </row>
    <row r="33" spans="1:13" ht="57.75" x14ac:dyDescent="0.25">
      <c r="A33" s="33">
        <v>17</v>
      </c>
      <c r="B33" s="43" t="s">
        <v>43</v>
      </c>
      <c r="C33" s="58">
        <v>22</v>
      </c>
      <c r="D33" s="39">
        <v>449194</v>
      </c>
      <c r="E33" s="40">
        <f>+'[1]SOLDURI BILANT'!C39+'[1]SOLDURI BILANT'!C41+'[1]SOLDURI BILANT'!C80+'[1]SOLDURI BILANT'!C81+'[1]SOLDURI BILANT'!C82+'[1]SOLDURI BILANT'!C112-'[1]SOLDURI BILANT'!D127</f>
        <v>637984</v>
      </c>
      <c r="F33" s="45"/>
      <c r="G33" s="45"/>
      <c r="I33" s="41"/>
      <c r="J33" s="41"/>
      <c r="K33" s="41"/>
      <c r="M33" s="4"/>
    </row>
    <row r="34" spans="1:13" ht="31.5" x14ac:dyDescent="0.25">
      <c r="A34" s="33">
        <v>18</v>
      </c>
      <c r="B34" s="59" t="s">
        <v>44</v>
      </c>
      <c r="C34" s="60" t="s">
        <v>45</v>
      </c>
      <c r="D34" s="39"/>
      <c r="E34" s="40">
        <f>+'[1]SOLDURI BILANT'!C39+'[1]SOLDURI BILANT'!C41+'[1]SOLDURI BILANT'!C80+'[1]SOLDURI BILANT'!C81</f>
        <v>0</v>
      </c>
      <c r="F34" s="45"/>
      <c r="G34" s="45"/>
      <c r="I34" s="41"/>
      <c r="J34" s="41"/>
      <c r="K34" s="41"/>
      <c r="M34" s="4"/>
    </row>
    <row r="35" spans="1:13" ht="143.25" x14ac:dyDescent="0.25">
      <c r="A35" s="33">
        <v>19</v>
      </c>
      <c r="B35" s="43" t="s">
        <v>46</v>
      </c>
      <c r="C35" s="35">
        <v>23</v>
      </c>
      <c r="D35" s="39">
        <v>122180930</v>
      </c>
      <c r="E35" s="40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124304259</v>
      </c>
      <c r="I35" s="41"/>
      <c r="J35" s="41"/>
      <c r="K35" s="41"/>
      <c r="M35" s="4"/>
    </row>
    <row r="36" spans="1:13" ht="43.5" x14ac:dyDescent="0.25">
      <c r="A36" s="46">
        <v>20</v>
      </c>
      <c r="B36" s="61" t="s">
        <v>47</v>
      </c>
      <c r="C36" s="62">
        <v>24</v>
      </c>
      <c r="D36" s="49">
        <v>122180930</v>
      </c>
      <c r="E36" s="50">
        <f>+'[1]SOLDURI BILANT'!C118-'[1]SOLDURI BILANT'!D129</f>
        <v>124304259</v>
      </c>
      <c r="F36" s="45" t="str">
        <f>IF(D35&lt;D36,"eroare"," ")</f>
        <v xml:space="preserve"> </v>
      </c>
      <c r="G36" s="45"/>
      <c r="I36" s="41"/>
      <c r="J36" s="41"/>
      <c r="K36" s="41"/>
      <c r="M36" s="4"/>
    </row>
    <row r="37" spans="1:13" ht="158.25" x14ac:dyDescent="0.25">
      <c r="A37" s="28">
        <v>21</v>
      </c>
      <c r="B37" s="63" t="s">
        <v>48</v>
      </c>
      <c r="C37" s="30">
        <v>25</v>
      </c>
      <c r="D37" s="64"/>
      <c r="E37" s="65">
        <f>+'[1]SOLDURI BILANT'!C108+'[1]SOLDURI BILANT'!C110+'[1]SOLDURI BILANT'!C123</f>
        <v>0</v>
      </c>
      <c r="I37" s="41"/>
      <c r="J37" s="41"/>
      <c r="K37" s="41"/>
      <c r="M37" s="4"/>
    </row>
    <row r="38" spans="1:13" ht="44.25" x14ac:dyDescent="0.25">
      <c r="A38" s="33">
        <v>22</v>
      </c>
      <c r="B38" s="44" t="s">
        <v>49</v>
      </c>
      <c r="C38" s="35">
        <v>26</v>
      </c>
      <c r="D38" s="39"/>
      <c r="E38" s="40">
        <f>+'[1]SOLDURI BILANT'!C108</f>
        <v>0</v>
      </c>
      <c r="F38" s="45" t="str">
        <f>IF(D37&lt;D38,"eroare"," ")</f>
        <v xml:space="preserve"> </v>
      </c>
      <c r="G38" s="45"/>
      <c r="I38" s="41"/>
      <c r="J38" s="41"/>
      <c r="K38" s="41"/>
      <c r="M38" s="4"/>
    </row>
    <row r="39" spans="1:13" ht="100.5" x14ac:dyDescent="0.25">
      <c r="A39" s="33">
        <v>23</v>
      </c>
      <c r="B39" s="43" t="s">
        <v>50</v>
      </c>
      <c r="C39" s="35">
        <v>27</v>
      </c>
      <c r="D39" s="39"/>
      <c r="E39" s="40">
        <f>'[1]SOLDURI BILANT'!C120</f>
        <v>0</v>
      </c>
      <c r="I39" s="41"/>
      <c r="J39" s="41"/>
      <c r="K39" s="41"/>
      <c r="M39" s="4"/>
    </row>
    <row r="40" spans="1:13" x14ac:dyDescent="0.25">
      <c r="A40" s="33">
        <v>24</v>
      </c>
      <c r="B40" s="38" t="s">
        <v>51</v>
      </c>
      <c r="C40" s="35">
        <v>30</v>
      </c>
      <c r="D40" s="66">
        <f>D31+D35+D37+D39</f>
        <v>140171384</v>
      </c>
      <c r="E40" s="67">
        <f>E31+E35+E37+E39</f>
        <v>150272843</v>
      </c>
      <c r="I40" s="41"/>
      <c r="J40" s="41"/>
      <c r="K40" s="41"/>
      <c r="M40" s="4"/>
    </row>
    <row r="41" spans="1:13" x14ac:dyDescent="0.25">
      <c r="A41" s="33">
        <v>25</v>
      </c>
      <c r="B41" s="43" t="s">
        <v>52</v>
      </c>
      <c r="C41" s="35">
        <v>31</v>
      </c>
      <c r="D41" s="39"/>
      <c r="E41" s="40"/>
      <c r="I41" s="41"/>
      <c r="J41" s="41"/>
      <c r="K41" s="41"/>
      <c r="M41" s="4"/>
    </row>
    <row r="42" spans="1:13" x14ac:dyDescent="0.25">
      <c r="A42" s="33">
        <v>26</v>
      </c>
      <c r="B42" s="38" t="s">
        <v>53</v>
      </c>
      <c r="C42" s="35">
        <v>32</v>
      </c>
      <c r="D42" s="36"/>
      <c r="E42" s="37"/>
      <c r="I42" s="41"/>
      <c r="J42" s="41"/>
      <c r="K42" s="41"/>
      <c r="M42" s="4"/>
    </row>
    <row r="43" spans="1:13" ht="214.5" x14ac:dyDescent="0.25">
      <c r="A43" s="33">
        <v>27</v>
      </c>
      <c r="B43" s="68" t="s">
        <v>54</v>
      </c>
      <c r="C43" s="35">
        <v>33</v>
      </c>
      <c r="D43" s="39">
        <v>68385</v>
      </c>
      <c r="E43" s="40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-164699838</v>
      </c>
      <c r="I43" s="41"/>
      <c r="J43" s="41"/>
      <c r="K43" s="41"/>
      <c r="M43" s="4"/>
    </row>
    <row r="44" spans="1:13" ht="50.25" customHeight="1" x14ac:dyDescent="0.25">
      <c r="A44" s="33">
        <v>28</v>
      </c>
      <c r="B44" s="69" t="s">
        <v>55</v>
      </c>
      <c r="C44" s="35" t="s">
        <v>56</v>
      </c>
      <c r="D44" s="39">
        <v>32305</v>
      </c>
      <c r="E44" s="40">
        <f>+'[1]SOLDURI BILANT'!C141+'[1]SOLDURI BILANT'!C148+'[1]SOLDURI BILANT'!C149+'[1]SOLDURI BILANT'!C150+'[1]SOLDURI BILANT'!C151+'[1]SOLDURI BILANT'!C152+'[1]SOLDURI BILANT'!C154</f>
        <v>31207</v>
      </c>
      <c r="I44" s="41"/>
      <c r="J44" s="41"/>
      <c r="K44" s="41"/>
      <c r="M44" s="4"/>
    </row>
    <row r="45" spans="1:13" x14ac:dyDescent="0.25">
      <c r="A45" s="46">
        <v>29</v>
      </c>
      <c r="B45" s="70" t="s">
        <v>57</v>
      </c>
      <c r="C45" s="48">
        <v>34</v>
      </c>
      <c r="D45" s="71"/>
      <c r="E45" s="50"/>
      <c r="F45" s="45"/>
      <c r="G45" s="45"/>
      <c r="I45" s="41"/>
      <c r="J45" s="41"/>
      <c r="K45" s="41"/>
      <c r="M45" s="4"/>
    </row>
    <row r="46" spans="1:13" ht="143.25" x14ac:dyDescent="0.25">
      <c r="A46" s="28">
        <v>30</v>
      </c>
      <c r="B46" s="63" t="s">
        <v>58</v>
      </c>
      <c r="C46" s="30">
        <v>35</v>
      </c>
      <c r="D46" s="64">
        <v>21183</v>
      </c>
      <c r="E46" s="65">
        <f>+'[1]SOLDURI BILANT'!C132+'[1]SOLDURI BILANT'!C147+'[1]SOLDURI BILANT'!C156+'[1]SOLDURI BILANT'!C133+'[1]SOLDURI BILANT'!D136+'[1]SOLDURI BILANT'!D138+'[1]SOLDURI BILANT'!C135</f>
        <v>21183</v>
      </c>
      <c r="I46" s="41"/>
      <c r="J46" s="41"/>
      <c r="K46" s="41"/>
      <c r="M46" s="4"/>
    </row>
    <row r="47" spans="1:13" ht="29.25" x14ac:dyDescent="0.25">
      <c r="A47" s="33">
        <v>31</v>
      </c>
      <c r="B47" s="44" t="s">
        <v>59</v>
      </c>
      <c r="C47" s="35" t="s">
        <v>60</v>
      </c>
      <c r="D47" s="39"/>
      <c r="E47" s="40">
        <f>+'[1]SOLDURI BILANT'!C142</f>
        <v>0</v>
      </c>
      <c r="I47" s="41"/>
      <c r="J47" s="41"/>
      <c r="K47" s="41"/>
      <c r="M47" s="4"/>
    </row>
    <row r="48" spans="1:13" ht="17.25" customHeight="1" x14ac:dyDescent="0.25">
      <c r="A48" s="33">
        <v>32</v>
      </c>
      <c r="B48" s="38" t="s">
        <v>61</v>
      </c>
      <c r="C48" s="35">
        <v>36</v>
      </c>
      <c r="D48" s="57"/>
      <c r="E48" s="40"/>
      <c r="F48" s="45" t="str">
        <f>IF(D46&lt;D48,"eroare"," ")</f>
        <v xml:space="preserve"> </v>
      </c>
      <c r="G48" s="45"/>
      <c r="I48" s="41"/>
      <c r="J48" s="41"/>
      <c r="K48" s="41"/>
      <c r="M48" s="4"/>
    </row>
    <row r="49" spans="1:13" ht="17.25" customHeight="1" x14ac:dyDescent="0.25">
      <c r="A49" s="33">
        <v>33</v>
      </c>
      <c r="B49" s="38" t="s">
        <v>62</v>
      </c>
      <c r="C49" s="35">
        <v>40</v>
      </c>
      <c r="D49" s="66">
        <f>D43+D44+D46+D47</f>
        <v>121873</v>
      </c>
      <c r="E49" s="67">
        <f>E43+E44+E46+E47</f>
        <v>-164647448</v>
      </c>
      <c r="I49" s="41"/>
      <c r="J49" s="41"/>
      <c r="K49" s="41"/>
      <c r="M49" s="4"/>
    </row>
    <row r="50" spans="1:13" ht="72.75" x14ac:dyDescent="0.25">
      <c r="A50" s="33">
        <v>34</v>
      </c>
      <c r="B50" s="43" t="s">
        <v>63</v>
      </c>
      <c r="C50" s="35">
        <v>41</v>
      </c>
      <c r="D50" s="39"/>
      <c r="E50" s="40"/>
      <c r="I50" s="41"/>
      <c r="J50" s="41"/>
      <c r="K50" s="41"/>
      <c r="M50" s="4"/>
    </row>
    <row r="51" spans="1:13" ht="30" x14ac:dyDescent="0.25">
      <c r="A51" s="33">
        <v>35</v>
      </c>
      <c r="B51" s="44" t="s">
        <v>64</v>
      </c>
      <c r="C51" s="35" t="s">
        <v>65</v>
      </c>
      <c r="D51" s="39"/>
      <c r="E51" s="40"/>
      <c r="I51" s="41"/>
      <c r="J51" s="41"/>
      <c r="K51" s="41"/>
      <c r="M51" s="4"/>
    </row>
    <row r="52" spans="1:13" ht="18.75" customHeight="1" x14ac:dyDescent="0.25">
      <c r="A52" s="33">
        <v>36</v>
      </c>
      <c r="B52" s="43" t="s">
        <v>66</v>
      </c>
      <c r="C52" s="35">
        <v>42</v>
      </c>
      <c r="D52" s="39">
        <v>6599</v>
      </c>
      <c r="E52" s="40">
        <f>+'[1]SOLDURI BILANT'!C121</f>
        <v>5695</v>
      </c>
      <c r="I52" s="41"/>
      <c r="J52" s="41"/>
      <c r="K52" s="41"/>
      <c r="M52" s="4"/>
    </row>
    <row r="53" spans="1:13" ht="31.5" x14ac:dyDescent="0.25">
      <c r="A53" s="33">
        <v>37</v>
      </c>
      <c r="B53" s="38" t="s">
        <v>67</v>
      </c>
      <c r="C53" s="35">
        <v>45</v>
      </c>
      <c r="D53" s="66">
        <f>D29+D40+D41+D49+D50+D52+D51</f>
        <v>140896322</v>
      </c>
      <c r="E53" s="67">
        <f>E29+E40+E41+E49+E50+E52+E51</f>
        <v>-13772547</v>
      </c>
      <c r="I53" s="41"/>
      <c r="J53" s="41"/>
      <c r="K53" s="41"/>
      <c r="M53" s="4"/>
    </row>
    <row r="54" spans="1:13" x14ac:dyDescent="0.25">
      <c r="A54" s="33">
        <v>38</v>
      </c>
      <c r="B54" s="38" t="s">
        <v>68</v>
      </c>
      <c r="C54" s="35">
        <v>46</v>
      </c>
      <c r="D54" s="66">
        <f>D27+D53</f>
        <v>154050355</v>
      </c>
      <c r="E54" s="67">
        <f>E27+E53</f>
        <v>-720500</v>
      </c>
      <c r="F54" s="72"/>
      <c r="I54" s="41"/>
      <c r="J54" s="41"/>
      <c r="M54" s="4"/>
    </row>
    <row r="55" spans="1:13" ht="15.75" customHeight="1" x14ac:dyDescent="0.25">
      <c r="A55" s="33">
        <v>39</v>
      </c>
      <c r="B55" s="38" t="s">
        <v>69</v>
      </c>
      <c r="C55" s="35">
        <v>50</v>
      </c>
      <c r="D55" s="36"/>
      <c r="E55" s="37"/>
      <c r="I55" s="41"/>
      <c r="J55" s="41"/>
      <c r="K55" s="41"/>
      <c r="M55" s="4"/>
    </row>
    <row r="56" spans="1:13" ht="31.5" x14ac:dyDescent="0.25">
      <c r="A56" s="33">
        <v>40</v>
      </c>
      <c r="B56" s="38" t="s">
        <v>70</v>
      </c>
      <c r="C56" s="35">
        <v>51</v>
      </c>
      <c r="D56" s="36"/>
      <c r="E56" s="37"/>
      <c r="I56" s="41"/>
      <c r="J56" s="41"/>
      <c r="K56" s="41"/>
      <c r="M56" s="4"/>
    </row>
    <row r="57" spans="1:13" ht="58.5" x14ac:dyDescent="0.25">
      <c r="A57" s="33">
        <v>41</v>
      </c>
      <c r="B57" s="43" t="s">
        <v>71</v>
      </c>
      <c r="C57" s="35">
        <v>52</v>
      </c>
      <c r="D57" s="39">
        <v>6608</v>
      </c>
      <c r="E57" s="40">
        <f>+'[1]SOLDURI BILANT'!D92+'[1]SOLDURI BILANT'!D116+'[1]SOLDURI BILANT'!D117</f>
        <v>6608</v>
      </c>
      <c r="I57" s="41"/>
      <c r="J57" s="41"/>
      <c r="K57" s="41"/>
      <c r="M57" s="4"/>
    </row>
    <row r="58" spans="1:13" ht="29.25" x14ac:dyDescent="0.25">
      <c r="A58" s="33">
        <v>42</v>
      </c>
      <c r="B58" s="44" t="s">
        <v>72</v>
      </c>
      <c r="C58" s="58">
        <v>53</v>
      </c>
      <c r="D58" s="39">
        <v>1014</v>
      </c>
      <c r="E58" s="40">
        <f>+'[1]SOLDURI BILANT'!D116</f>
        <v>1014</v>
      </c>
      <c r="F58" s="45" t="str">
        <f>IF(D57&lt;D58,"eroare"," ")</f>
        <v xml:space="preserve"> </v>
      </c>
      <c r="G58" s="45"/>
      <c r="I58" s="41"/>
      <c r="J58" s="41"/>
      <c r="K58" s="41"/>
      <c r="M58" s="4"/>
    </row>
    <row r="59" spans="1:13" ht="58.5" x14ac:dyDescent="0.25">
      <c r="A59" s="33">
        <v>43</v>
      </c>
      <c r="B59" s="43" t="s">
        <v>73</v>
      </c>
      <c r="C59" s="35">
        <v>54</v>
      </c>
      <c r="D59" s="39"/>
      <c r="E59" s="40">
        <f>+'[1]SOLDURI BILANT'!D25</f>
        <v>0</v>
      </c>
      <c r="I59" s="41"/>
      <c r="J59" s="41"/>
      <c r="K59" s="41"/>
      <c r="M59" s="4"/>
    </row>
    <row r="60" spans="1:13" ht="29.25" x14ac:dyDescent="0.25">
      <c r="A60" s="33">
        <v>44</v>
      </c>
      <c r="B60" s="43" t="s">
        <v>74</v>
      </c>
      <c r="C60" s="35">
        <v>55</v>
      </c>
      <c r="D60" s="73">
        <v>151894</v>
      </c>
      <c r="E60" s="74">
        <f>+'[1]SOLDURI BILANT'!D22+'[1]SOLDURI BILANT'!D23</f>
        <v>116991</v>
      </c>
      <c r="I60" s="41"/>
      <c r="J60" s="41"/>
      <c r="K60" s="41"/>
      <c r="M60" s="4"/>
    </row>
    <row r="61" spans="1:13" ht="15" customHeight="1" x14ac:dyDescent="0.25">
      <c r="A61" s="33">
        <v>45</v>
      </c>
      <c r="B61" s="38" t="s">
        <v>75</v>
      </c>
      <c r="C61" s="35">
        <v>58</v>
      </c>
      <c r="D61" s="66">
        <f>D57+D59+D60</f>
        <v>158502</v>
      </c>
      <c r="E61" s="67">
        <f>E57+E59+E60</f>
        <v>123599</v>
      </c>
      <c r="I61" s="41"/>
      <c r="J61" s="41"/>
      <c r="K61" s="41"/>
      <c r="M61" s="4"/>
    </row>
    <row r="62" spans="1:13" ht="39" customHeight="1" x14ac:dyDescent="0.25">
      <c r="A62" s="33">
        <v>46</v>
      </c>
      <c r="B62" s="38" t="s">
        <v>76</v>
      </c>
      <c r="C62" s="35">
        <v>59</v>
      </c>
      <c r="D62" s="36"/>
      <c r="E62" s="37"/>
      <c r="I62" s="41"/>
      <c r="J62" s="41"/>
      <c r="K62" s="41"/>
      <c r="M62" s="4"/>
    </row>
    <row r="63" spans="1:13" ht="86.25" x14ac:dyDescent="0.2">
      <c r="A63" s="33">
        <v>47</v>
      </c>
      <c r="B63" s="43" t="s">
        <v>77</v>
      </c>
      <c r="C63" s="35">
        <v>60</v>
      </c>
      <c r="D63" s="39">
        <v>154586394</v>
      </c>
      <c r="E63" s="40">
        <f>+'[1]SOLDURI BILANT'!D77+'[1]SOLDURI BILANT'!D78+'[1]SOLDURI BILANT'!D79+'[1]SOLDURI BILANT'!D114+'[1]SOLDURI BILANT'!D125+'[1]SOLDURI BILANT'!D84+'[1]SOLDURI BILANT'!D115+'[1]SOLDURI BILANT'!D124</f>
        <v>87834390</v>
      </c>
      <c r="F63" s="54"/>
      <c r="G63" s="55"/>
      <c r="I63" s="41"/>
      <c r="J63" s="41"/>
      <c r="K63" s="41"/>
      <c r="M63" s="4"/>
    </row>
    <row r="64" spans="1:13" ht="30" x14ac:dyDescent="0.2">
      <c r="A64" s="46">
        <v>48</v>
      </c>
      <c r="B64" s="75" t="s">
        <v>78</v>
      </c>
      <c r="C64" s="48" t="s">
        <v>79</v>
      </c>
      <c r="D64" s="71"/>
      <c r="E64" s="50"/>
      <c r="F64" s="54"/>
      <c r="G64" s="55"/>
      <c r="I64" s="41"/>
      <c r="J64" s="41"/>
      <c r="K64" s="41"/>
      <c r="M64" s="4"/>
    </row>
    <row r="65" spans="1:13" ht="43.5" x14ac:dyDescent="0.25">
      <c r="A65" s="28">
        <v>49</v>
      </c>
      <c r="B65" s="76" t="s">
        <v>80</v>
      </c>
      <c r="C65" s="77">
        <v>61</v>
      </c>
      <c r="D65" s="64">
        <v>127606373</v>
      </c>
      <c r="E65" s="65">
        <f>+'[1]SOLDURI BILANT'!D77+'[1]SOLDURI BILANT'!D78+'[1]SOLDURI BILANT'!D79+'[1]SOLDURI BILANT'!D84+'[1]SOLDURI BILANT'!D114</f>
        <v>54461559</v>
      </c>
      <c r="F65" s="45"/>
      <c r="G65" s="45"/>
      <c r="I65" s="41"/>
      <c r="J65" s="41"/>
      <c r="K65" s="41"/>
      <c r="M65" s="4"/>
    </row>
    <row r="66" spans="1:13" x14ac:dyDescent="0.25">
      <c r="A66" s="33">
        <v>50</v>
      </c>
      <c r="B66" s="78" t="s">
        <v>81</v>
      </c>
      <c r="C66" s="79" t="s">
        <v>82</v>
      </c>
      <c r="D66" s="39"/>
      <c r="E66" s="40">
        <f>+'[1]SOLDURI BILANT'!D84</f>
        <v>0</v>
      </c>
      <c r="F66" s="45"/>
      <c r="G66" s="45"/>
      <c r="I66" s="41"/>
      <c r="J66" s="41"/>
      <c r="K66" s="41"/>
      <c r="M66" s="4"/>
    </row>
    <row r="67" spans="1:13" ht="114.75" x14ac:dyDescent="0.25">
      <c r="A67" s="33">
        <v>51</v>
      </c>
      <c r="B67" s="43" t="s">
        <v>83</v>
      </c>
      <c r="C67" s="35">
        <v>62</v>
      </c>
      <c r="D67" s="39">
        <v>527902816</v>
      </c>
      <c r="E67" s="40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204882</v>
      </c>
      <c r="I67" s="41"/>
      <c r="J67" s="41"/>
      <c r="K67" s="41"/>
      <c r="M67" s="4"/>
    </row>
    <row r="68" spans="1:13" x14ac:dyDescent="0.25">
      <c r="A68" s="33">
        <v>52</v>
      </c>
      <c r="B68" s="80" t="s">
        <v>84</v>
      </c>
      <c r="C68" s="35">
        <v>63</v>
      </c>
      <c r="D68" s="57"/>
      <c r="E68" s="40"/>
      <c r="F68" s="45" t="str">
        <f>IF(D67&lt;D68,"eroare"," ")</f>
        <v xml:space="preserve"> </v>
      </c>
      <c r="G68" s="45"/>
      <c r="I68" s="41"/>
      <c r="J68" s="41"/>
      <c r="K68" s="41"/>
      <c r="M68" s="4"/>
    </row>
    <row r="69" spans="1:13" ht="43.5" x14ac:dyDescent="0.25">
      <c r="A69" s="33">
        <v>53</v>
      </c>
      <c r="B69" s="44" t="s">
        <v>85</v>
      </c>
      <c r="C69" s="81" t="s">
        <v>86</v>
      </c>
      <c r="D69" s="39">
        <v>183286</v>
      </c>
      <c r="E69" s="40">
        <f>+'[1]SOLDURI BILANT'!D94+'[1]SOLDURI BILANT'!D95+'[1]SOLDURI BILANT'!D96+'[1]SOLDURI BILANT'!D97+'[1]SOLDURI BILANT'!D98+'[1]SOLDURI BILANT'!D100+'[1]SOLDURI BILANT'!D101+'[1]SOLDURI BILANT'!D102+'[1]SOLDURI BILANT'!D99</f>
        <v>174071</v>
      </c>
      <c r="F69" s="45" t="str">
        <f>IF(D67&lt;D69,"eroare"," ")</f>
        <v xml:space="preserve"> </v>
      </c>
      <c r="G69" s="45"/>
      <c r="I69" s="41"/>
      <c r="J69" s="41"/>
      <c r="K69" s="41"/>
      <c r="M69" s="4"/>
    </row>
    <row r="70" spans="1:13" ht="30" x14ac:dyDescent="0.25">
      <c r="A70" s="33">
        <v>54</v>
      </c>
      <c r="B70" s="44" t="s">
        <v>87</v>
      </c>
      <c r="C70" s="35">
        <v>64</v>
      </c>
      <c r="D70" s="39"/>
      <c r="E70" s="40"/>
      <c r="I70" s="41"/>
      <c r="J70" s="41"/>
      <c r="K70" s="41"/>
      <c r="M70" s="4"/>
    </row>
    <row r="71" spans="1:13" ht="159" x14ac:dyDescent="0.25">
      <c r="A71" s="33">
        <v>55</v>
      </c>
      <c r="B71" s="43" t="s">
        <v>88</v>
      </c>
      <c r="C71" s="35">
        <v>65</v>
      </c>
      <c r="D71" s="39"/>
      <c r="E71" s="40">
        <f>+'[1]SOLDURI BILANT'!D123+'[1]SOLDURI BILANT'!D111+'[1]SOLDURI BILANT'!D109</f>
        <v>0</v>
      </c>
      <c r="I71" s="41"/>
      <c r="J71" s="41"/>
      <c r="K71" s="41"/>
      <c r="M71" s="4"/>
    </row>
    <row r="72" spans="1:13" ht="44.25" x14ac:dyDescent="0.25">
      <c r="A72" s="33">
        <v>56</v>
      </c>
      <c r="B72" s="82" t="s">
        <v>89</v>
      </c>
      <c r="C72" s="35">
        <v>66</v>
      </c>
      <c r="D72" s="39"/>
      <c r="E72" s="40"/>
      <c r="F72" s="45" t="str">
        <f>IF(D71&lt;D72,"eroare"," ")</f>
        <v xml:space="preserve"> </v>
      </c>
      <c r="G72" s="45"/>
      <c r="I72" s="41"/>
      <c r="J72" s="41"/>
      <c r="K72" s="41"/>
      <c r="M72" s="4"/>
    </row>
    <row r="73" spans="1:13" ht="87" x14ac:dyDescent="0.25">
      <c r="A73" s="33">
        <v>57</v>
      </c>
      <c r="B73" s="43" t="s">
        <v>90</v>
      </c>
      <c r="C73" s="35">
        <v>70</v>
      </c>
      <c r="D73" s="39"/>
      <c r="E73" s="40">
        <f>'[1]SOLDURI BILANT'!D143</f>
        <v>0</v>
      </c>
      <c r="I73" s="41"/>
      <c r="J73" s="41"/>
      <c r="K73" s="41"/>
      <c r="M73" s="4"/>
    </row>
    <row r="74" spans="1:13" ht="101.25" x14ac:dyDescent="0.25">
      <c r="A74" s="33">
        <v>58</v>
      </c>
      <c r="B74" s="43" t="s">
        <v>91</v>
      </c>
      <c r="C74" s="35">
        <v>71</v>
      </c>
      <c r="D74" s="39"/>
      <c r="E74" s="40">
        <f>+'[1]SOLDURI BILANT'!C24</f>
        <v>0</v>
      </c>
      <c r="I74" s="41"/>
      <c r="J74" s="41"/>
      <c r="K74" s="41"/>
      <c r="M74" s="4"/>
    </row>
    <row r="75" spans="1:13" ht="43.5" x14ac:dyDescent="0.25">
      <c r="A75" s="33">
        <v>59</v>
      </c>
      <c r="B75" s="43" t="s">
        <v>92</v>
      </c>
      <c r="C75" s="35">
        <v>72</v>
      </c>
      <c r="D75" s="39">
        <v>316208</v>
      </c>
      <c r="E75" s="40">
        <f>+'[1]SOLDURI BILANT'!D85+'[1]SOLDURI BILANT'!D86+'[1]SOLDURI BILANT'!D88+'[1]SOLDURI BILANT'!D89+'[1]SOLDURI BILANT'!D90</f>
        <v>299790</v>
      </c>
      <c r="I75" s="41"/>
      <c r="J75" s="41"/>
      <c r="K75" s="41"/>
      <c r="M75" s="4"/>
    </row>
    <row r="76" spans="1:13" ht="58.5" x14ac:dyDescent="0.25">
      <c r="A76" s="46">
        <v>60</v>
      </c>
      <c r="B76" s="75" t="s">
        <v>93</v>
      </c>
      <c r="C76" s="48">
        <v>73</v>
      </c>
      <c r="D76" s="49"/>
      <c r="E76" s="50"/>
      <c r="F76" s="45"/>
      <c r="G76" s="45"/>
      <c r="I76" s="41"/>
      <c r="J76" s="41"/>
      <c r="K76" s="41"/>
      <c r="M76" s="4"/>
    </row>
    <row r="77" spans="1:13" ht="25.5" customHeight="1" x14ac:dyDescent="0.25">
      <c r="A77" s="28">
        <v>61</v>
      </c>
      <c r="B77" s="83" t="s">
        <v>94</v>
      </c>
      <c r="C77" s="30" t="s">
        <v>95</v>
      </c>
      <c r="D77" s="84"/>
      <c r="E77" s="65"/>
      <c r="F77" s="45" t="str">
        <f>IF(D76&lt;D77,"eroare"," ")</f>
        <v xml:space="preserve"> </v>
      </c>
      <c r="G77" s="45"/>
      <c r="I77" s="41"/>
      <c r="J77" s="41"/>
      <c r="K77" s="41"/>
      <c r="M77" s="4"/>
    </row>
    <row r="78" spans="1:13" ht="16.5" customHeight="1" x14ac:dyDescent="0.25">
      <c r="A78" s="33">
        <v>62</v>
      </c>
      <c r="B78" s="43" t="s">
        <v>96</v>
      </c>
      <c r="C78" s="35">
        <v>74</v>
      </c>
      <c r="D78" s="39"/>
      <c r="E78" s="40">
        <f>+'[1]SOLDURI BILANT'!D122</f>
        <v>0</v>
      </c>
      <c r="I78" s="41"/>
      <c r="J78" s="41"/>
      <c r="K78" s="41"/>
      <c r="M78" s="4"/>
    </row>
    <row r="79" spans="1:13" ht="29.25" x14ac:dyDescent="0.25">
      <c r="A79" s="33">
        <v>63</v>
      </c>
      <c r="B79" s="43" t="s">
        <v>97</v>
      </c>
      <c r="C79" s="35">
        <v>75</v>
      </c>
      <c r="D79" s="57"/>
      <c r="E79" s="40">
        <f>+'[1]SOLDURI BILANT'!D20+'[1]SOLDURI BILANT'!D21</f>
        <v>38998</v>
      </c>
      <c r="I79" s="41"/>
      <c r="J79" s="41"/>
      <c r="K79" s="41"/>
      <c r="M79" s="4"/>
    </row>
    <row r="80" spans="1:13" ht="32.25" customHeight="1" x14ac:dyDescent="0.25">
      <c r="A80" s="33">
        <v>64</v>
      </c>
      <c r="B80" s="38" t="s">
        <v>98</v>
      </c>
      <c r="C80" s="35">
        <v>78</v>
      </c>
      <c r="D80" s="66">
        <f>D63+D67+D71+D73+D74+D75+D76+D78+D79</f>
        <v>682805418</v>
      </c>
      <c r="E80" s="67">
        <f>E63+E67+E71+E73+E74+E75+E76+E78+E79</f>
        <v>88378060</v>
      </c>
      <c r="I80" s="41"/>
      <c r="J80" s="41"/>
      <c r="K80" s="41"/>
      <c r="M80" s="4"/>
    </row>
    <row r="81" spans="1:13" ht="17.25" customHeight="1" x14ac:dyDescent="0.25">
      <c r="A81" s="33">
        <v>65</v>
      </c>
      <c r="B81" s="38" t="s">
        <v>99</v>
      </c>
      <c r="C81" s="35">
        <v>79</v>
      </c>
      <c r="D81" s="66">
        <f>D61+D80</f>
        <v>682963920</v>
      </c>
      <c r="E81" s="67">
        <f>E61+E80</f>
        <v>88501659</v>
      </c>
      <c r="I81" s="41"/>
      <c r="J81" s="41"/>
      <c r="K81" s="41"/>
      <c r="M81" s="4"/>
    </row>
    <row r="82" spans="1:13" ht="46.5" customHeight="1" x14ac:dyDescent="0.25">
      <c r="A82" s="33">
        <v>66</v>
      </c>
      <c r="B82" s="38" t="s">
        <v>100</v>
      </c>
      <c r="C82" s="35">
        <v>80</v>
      </c>
      <c r="D82" s="85">
        <f>D54-D81</f>
        <v>-528913565</v>
      </c>
      <c r="E82" s="86">
        <f>E54-E81</f>
        <v>-89222159</v>
      </c>
      <c r="I82" s="41"/>
      <c r="J82" s="41"/>
      <c r="K82" s="41"/>
      <c r="M82" s="4"/>
    </row>
    <row r="83" spans="1:13" ht="15.75" customHeight="1" x14ac:dyDescent="0.25">
      <c r="A83" s="33">
        <v>67</v>
      </c>
      <c r="B83" s="38" t="s">
        <v>101</v>
      </c>
      <c r="C83" s="35">
        <v>83</v>
      </c>
      <c r="D83" s="87"/>
      <c r="E83" s="88"/>
      <c r="I83" s="41"/>
      <c r="J83" s="41"/>
      <c r="K83" s="41"/>
      <c r="M83" s="4"/>
    </row>
    <row r="84" spans="1:13" ht="72" customHeight="1" x14ac:dyDescent="0.25">
      <c r="A84" s="33">
        <v>68</v>
      </c>
      <c r="B84" s="43" t="s">
        <v>102</v>
      </c>
      <c r="C84" s="35">
        <v>84</v>
      </c>
      <c r="D84" s="39">
        <v>13456413</v>
      </c>
      <c r="E84" s="40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13456413</v>
      </c>
      <c r="I84" s="41"/>
      <c r="J84" s="41"/>
      <c r="K84" s="41"/>
      <c r="M84" s="4"/>
    </row>
    <row r="85" spans="1:13" ht="30" customHeight="1" x14ac:dyDescent="0.25">
      <c r="A85" s="33">
        <v>69</v>
      </c>
      <c r="B85" s="43" t="s">
        <v>103</v>
      </c>
      <c r="C85" s="35">
        <v>85</v>
      </c>
      <c r="D85" s="39">
        <v>1555591</v>
      </c>
      <c r="E85" s="40">
        <f>+'[1]SOLDURI BILANT'!D17</f>
        <v>0</v>
      </c>
      <c r="I85" s="41"/>
      <c r="J85" s="41"/>
      <c r="K85" s="41"/>
      <c r="M85" s="4"/>
    </row>
    <row r="86" spans="1:13" ht="30" customHeight="1" x14ac:dyDescent="0.25">
      <c r="A86" s="33">
        <v>70</v>
      </c>
      <c r="B86" s="43" t="s">
        <v>104</v>
      </c>
      <c r="C86" s="35">
        <v>86</v>
      </c>
      <c r="D86" s="39"/>
      <c r="E86" s="40">
        <f>+'[1]SOLDURI BILANT'!C17</f>
        <v>14452647</v>
      </c>
      <c r="I86" s="41"/>
      <c r="J86" s="41"/>
      <c r="K86" s="41"/>
      <c r="M86" s="4"/>
    </row>
    <row r="87" spans="1:13" ht="30" customHeight="1" x14ac:dyDescent="0.25">
      <c r="A87" s="33">
        <v>71</v>
      </c>
      <c r="B87" s="43" t="s">
        <v>105</v>
      </c>
      <c r="C87" s="35">
        <v>87</v>
      </c>
      <c r="D87" s="39"/>
      <c r="E87" s="40">
        <f>+'[1]SOLDURI BILANT'!D18</f>
        <v>0</v>
      </c>
      <c r="G87" s="42"/>
      <c r="I87" s="41"/>
      <c r="J87" s="41"/>
      <c r="K87" s="41"/>
      <c r="M87" s="4"/>
    </row>
    <row r="88" spans="1:13" ht="29.25" x14ac:dyDescent="0.25">
      <c r="A88" s="33">
        <v>72</v>
      </c>
      <c r="B88" s="43" t="s">
        <v>106</v>
      </c>
      <c r="C88" s="35">
        <v>88</v>
      </c>
      <c r="D88" s="39">
        <v>543925569</v>
      </c>
      <c r="E88" s="40">
        <f>+'[1]SOLDURI BILANT'!C18</f>
        <v>88225925</v>
      </c>
      <c r="I88" s="41"/>
      <c r="J88" s="41"/>
      <c r="K88" s="41"/>
      <c r="M88" s="4"/>
    </row>
    <row r="89" spans="1:13" ht="36" customHeight="1" x14ac:dyDescent="0.25">
      <c r="A89" s="46">
        <v>73</v>
      </c>
      <c r="B89" s="70" t="s">
        <v>107</v>
      </c>
      <c r="C89" s="48">
        <v>90</v>
      </c>
      <c r="D89" s="89">
        <f>D84+D85-D86+D87-D88</f>
        <v>-528913565</v>
      </c>
      <c r="E89" s="90">
        <f>E84+E85-E86+E87-E88</f>
        <v>-89222159</v>
      </c>
      <c r="I89" s="41"/>
      <c r="J89" s="41"/>
      <c r="K89" s="41"/>
      <c r="M89" s="4"/>
    </row>
    <row r="90" spans="1:13" ht="18" customHeight="1" x14ac:dyDescent="0.25">
      <c r="A90" s="16"/>
      <c r="B90" s="91" t="s">
        <v>108</v>
      </c>
      <c r="C90" s="92"/>
      <c r="D90" s="45" t="str">
        <f>IF(D82&lt;&gt;D89,"eroare"," ")</f>
        <v xml:space="preserve"> </v>
      </c>
      <c r="E90" s="45" t="str">
        <f>IF(E82&lt;&gt;E89,"eroare"," ")</f>
        <v xml:space="preserve"> </v>
      </c>
    </row>
    <row r="91" spans="1:13" ht="15.75" customHeight="1" x14ac:dyDescent="0.25">
      <c r="B91" s="94" t="s">
        <v>109</v>
      </c>
      <c r="C91" s="95"/>
      <c r="D91" s="95"/>
      <c r="E91" s="95"/>
    </row>
    <row r="92" spans="1:13" ht="15.75" customHeight="1" x14ac:dyDescent="0.25">
      <c r="B92" s="94"/>
      <c r="C92" s="95"/>
      <c r="D92" s="96"/>
      <c r="E92" s="95"/>
    </row>
    <row r="93" spans="1:13" ht="15.75" customHeight="1" x14ac:dyDescent="0.25">
      <c r="B93" s="94"/>
      <c r="C93" s="95"/>
      <c r="D93" s="95"/>
      <c r="E93" s="95"/>
    </row>
    <row r="94" spans="1:13" ht="15.75" customHeight="1" x14ac:dyDescent="0.25">
      <c r="B94" s="97" t="s">
        <v>110</v>
      </c>
      <c r="C94" s="95"/>
      <c r="D94" s="117" t="s">
        <v>111</v>
      </c>
      <c r="E94" s="117"/>
    </row>
    <row r="95" spans="1:13" ht="15.75" customHeight="1" x14ac:dyDescent="0.25">
      <c r="D95" s="99"/>
      <c r="E95" s="100"/>
    </row>
    <row r="96" spans="1:13" ht="15.75" customHeight="1" x14ac:dyDescent="0.25">
      <c r="B96" s="101"/>
      <c r="C96" s="102"/>
      <c r="D96" s="118"/>
      <c r="E96" s="118"/>
    </row>
    <row r="97" spans="1:7" s="3" customFormat="1" ht="15" customHeight="1" x14ac:dyDescent="0.2">
      <c r="A97" s="12"/>
      <c r="B97" s="103"/>
      <c r="C97" s="104"/>
      <c r="D97" s="105"/>
      <c r="E97" s="106"/>
      <c r="F97" s="12"/>
      <c r="G97" s="12"/>
    </row>
    <row r="98" spans="1:7" s="3" customFormat="1" ht="15.75" customHeight="1" x14ac:dyDescent="0.2">
      <c r="A98" s="12"/>
      <c r="B98" s="105"/>
      <c r="C98" s="104"/>
      <c r="D98" s="105"/>
      <c r="E98" s="106"/>
      <c r="F98" s="12"/>
      <c r="G98" s="12"/>
    </row>
    <row r="99" spans="1:7" s="3" customFormat="1" ht="15.75" customHeight="1" x14ac:dyDescent="0.25">
      <c r="A99" s="12"/>
      <c r="B99" s="107"/>
      <c r="C99" s="104"/>
      <c r="D99" s="119"/>
      <c r="E99" s="119"/>
      <c r="F99" s="12"/>
      <c r="G99" s="12"/>
    </row>
    <row r="100" spans="1:7" s="3" customFormat="1" ht="15" customHeight="1" x14ac:dyDescent="0.25">
      <c r="A100" s="12"/>
      <c r="B100" s="108"/>
      <c r="C100" s="109"/>
      <c r="D100" s="110"/>
      <c r="E100" s="111"/>
      <c r="F100" s="12"/>
      <c r="G100" s="12"/>
    </row>
    <row r="101" spans="1:7" s="3" customFormat="1" ht="14.25" customHeight="1" x14ac:dyDescent="0.25">
      <c r="A101" s="12"/>
      <c r="B101" s="112"/>
      <c r="C101" s="109"/>
      <c r="D101" s="119"/>
      <c r="E101" s="119"/>
      <c r="F101" s="12"/>
      <c r="G101" s="12"/>
    </row>
    <row r="102" spans="1:7" s="3" customFormat="1" ht="15.75" customHeight="1" x14ac:dyDescent="0.2">
      <c r="A102" s="12"/>
      <c r="B102" s="113"/>
      <c r="C102" s="109"/>
      <c r="D102" s="113"/>
      <c r="E102" s="106"/>
      <c r="F102" s="12"/>
      <c r="G102" s="12"/>
    </row>
    <row r="103" spans="1:7" s="3" customFormat="1" ht="15.75" customHeight="1" x14ac:dyDescent="0.2">
      <c r="A103" s="12"/>
      <c r="B103" s="113"/>
      <c r="C103" s="114"/>
      <c r="D103" s="113"/>
      <c r="E103" s="106"/>
      <c r="F103" s="12"/>
      <c r="G103" s="12"/>
    </row>
    <row r="104" spans="1:7" s="3" customFormat="1" ht="15" customHeight="1" x14ac:dyDescent="0.2">
      <c r="A104" s="12"/>
      <c r="B104" s="105"/>
      <c r="C104" s="104"/>
      <c r="D104" s="105"/>
      <c r="E104" s="106"/>
      <c r="F104" s="12"/>
      <c r="G104" s="12"/>
    </row>
    <row r="105" spans="1:7" s="3" customFormat="1" ht="15.75" customHeight="1" x14ac:dyDescent="0.2">
      <c r="A105" s="12"/>
      <c r="B105" s="105"/>
      <c r="C105" s="104"/>
      <c r="D105" s="105"/>
      <c r="E105" s="106"/>
      <c r="F105" s="12"/>
      <c r="G105" s="12"/>
    </row>
    <row r="106" spans="1:7" s="3" customFormat="1" ht="15.75" customHeight="1" x14ac:dyDescent="0.2">
      <c r="A106" s="12"/>
      <c r="B106" s="105"/>
      <c r="C106" s="104"/>
      <c r="D106" s="105"/>
      <c r="E106" s="106"/>
      <c r="F106" s="12"/>
      <c r="G106" s="12"/>
    </row>
    <row r="107" spans="1:7" s="3" customFormat="1" ht="15.75" customHeight="1" x14ac:dyDescent="0.2">
      <c r="A107" s="12"/>
      <c r="B107" s="105"/>
      <c r="C107" s="104"/>
      <c r="D107" s="105"/>
      <c r="E107" s="106"/>
      <c r="F107" s="12"/>
      <c r="G107" s="12"/>
    </row>
    <row r="108" spans="1:7" s="3" customFormat="1" ht="15.75" customHeight="1" x14ac:dyDescent="0.2">
      <c r="A108" s="12"/>
      <c r="B108" s="105"/>
      <c r="C108" s="104"/>
      <c r="D108" s="105"/>
      <c r="E108" s="106"/>
      <c r="F108" s="12"/>
      <c r="G108" s="12"/>
    </row>
    <row r="109" spans="1:7" s="3" customFormat="1" ht="15.75" customHeight="1" x14ac:dyDescent="0.2">
      <c r="A109" s="12"/>
      <c r="B109" s="105"/>
      <c r="C109" s="104"/>
      <c r="D109" s="105"/>
      <c r="E109" s="106"/>
      <c r="F109" s="12"/>
      <c r="G109" s="12"/>
    </row>
    <row r="110" spans="1:7" s="3" customFormat="1" ht="12.75" x14ac:dyDescent="0.2">
      <c r="A110" s="12"/>
      <c r="B110" s="105"/>
      <c r="C110" s="104"/>
      <c r="D110" s="105"/>
      <c r="E110" s="106"/>
      <c r="F110" s="12"/>
      <c r="G110" s="12"/>
    </row>
    <row r="111" spans="1:7" s="3" customFormat="1" ht="12.75" x14ac:dyDescent="0.2">
      <c r="A111" s="12"/>
      <c r="B111" s="105"/>
      <c r="C111" s="104"/>
      <c r="D111" s="105"/>
      <c r="E111" s="106"/>
      <c r="F111" s="12"/>
      <c r="G111" s="12"/>
    </row>
    <row r="112" spans="1:7" s="3" customFormat="1" x14ac:dyDescent="0.25">
      <c r="A112" s="93"/>
      <c r="B112" s="12"/>
      <c r="C112" s="93"/>
      <c r="D112" s="12"/>
      <c r="E112" s="115"/>
      <c r="F112" s="116"/>
      <c r="G112" s="116"/>
    </row>
    <row r="113" spans="2:7" s="3" customFormat="1" x14ac:dyDescent="0.25">
      <c r="B113" s="12"/>
      <c r="C113" s="93"/>
      <c r="D113" s="12"/>
      <c r="E113" s="115"/>
      <c r="F113" s="116"/>
      <c r="G113" s="116"/>
    </row>
    <row r="114" spans="2:7" s="3" customFormat="1" x14ac:dyDescent="0.25">
      <c r="B114" s="12"/>
      <c r="C114" s="93"/>
      <c r="D114" s="12"/>
      <c r="E114" s="115"/>
      <c r="F114" s="116"/>
      <c r="G114" s="116"/>
    </row>
    <row r="115" spans="2:7" s="3" customFormat="1" x14ac:dyDescent="0.25">
      <c r="C115" s="98"/>
      <c r="E115" s="13"/>
      <c r="F115" s="1"/>
      <c r="G115" s="1"/>
    </row>
    <row r="116" spans="2:7" s="3" customFormat="1" x14ac:dyDescent="0.25">
      <c r="C116" s="98"/>
      <c r="E116" s="13"/>
      <c r="F116" s="1"/>
      <c r="G116" s="1"/>
    </row>
    <row r="117" spans="2:7" s="3" customFormat="1" x14ac:dyDescent="0.25">
      <c r="C117" s="98"/>
      <c r="E117" s="13"/>
      <c r="F117" s="1"/>
      <c r="G117" s="1"/>
    </row>
    <row r="118" spans="2:7" s="3" customFormat="1" x14ac:dyDescent="0.25">
      <c r="C118" s="98"/>
      <c r="E118" s="13"/>
      <c r="F118" s="1"/>
      <c r="G118" s="1"/>
    </row>
    <row r="119" spans="2:7" s="3" customFormat="1" x14ac:dyDescent="0.25">
      <c r="C119" s="98"/>
      <c r="E119" s="13"/>
      <c r="F119" s="1"/>
      <c r="G119" s="1"/>
    </row>
    <row r="120" spans="2:7" s="3" customFormat="1" x14ac:dyDescent="0.25">
      <c r="C120" s="98"/>
      <c r="E120" s="13"/>
      <c r="F120" s="1"/>
      <c r="G120" s="1"/>
    </row>
    <row r="121" spans="2:7" s="3" customFormat="1" x14ac:dyDescent="0.25">
      <c r="C121" s="98"/>
      <c r="E121" s="13"/>
      <c r="F121" s="1"/>
      <c r="G121" s="1"/>
    </row>
    <row r="122" spans="2:7" s="3" customFormat="1" x14ac:dyDescent="0.25">
      <c r="C122" s="98"/>
      <c r="E122" s="13"/>
      <c r="F122" s="1"/>
      <c r="G122" s="1"/>
    </row>
    <row r="123" spans="2:7" s="3" customFormat="1" x14ac:dyDescent="0.25">
      <c r="C123" s="98"/>
      <c r="E123" s="13"/>
      <c r="F123" s="1"/>
      <c r="G123" s="1"/>
    </row>
    <row r="124" spans="2:7" s="3" customFormat="1" x14ac:dyDescent="0.25">
      <c r="C124" s="98"/>
      <c r="E124" s="13"/>
      <c r="F124" s="1"/>
      <c r="G124" s="1"/>
    </row>
    <row r="125" spans="2:7" s="3" customFormat="1" x14ac:dyDescent="0.25">
      <c r="C125" s="98"/>
      <c r="E125" s="13"/>
      <c r="F125" s="1"/>
      <c r="G125" s="1"/>
    </row>
    <row r="126" spans="2:7" s="3" customFormat="1" x14ac:dyDescent="0.25">
      <c r="C126" s="98"/>
      <c r="E126" s="13"/>
      <c r="F126" s="1"/>
      <c r="G126" s="1"/>
    </row>
    <row r="127" spans="2:7" s="3" customFormat="1" x14ac:dyDescent="0.25">
      <c r="C127" s="98"/>
      <c r="E127" s="13"/>
      <c r="F127" s="1"/>
      <c r="G127" s="1"/>
    </row>
    <row r="128" spans="2:7" s="3" customFormat="1" x14ac:dyDescent="0.25">
      <c r="C128" s="98"/>
      <c r="E128" s="13"/>
      <c r="F128" s="1"/>
      <c r="G128" s="1"/>
    </row>
    <row r="129" s="3" customFormat="1" ht="12.75" x14ac:dyDescent="0.2"/>
    <row r="130" s="3" customFormat="1" ht="12.75" x14ac:dyDescent="0.2"/>
    <row r="131" s="3" customFormat="1" ht="12.75" x14ac:dyDescent="0.2"/>
    <row r="132" s="3" customFormat="1" ht="12.75" x14ac:dyDescent="0.2"/>
    <row r="133" s="3" customFormat="1" ht="12.75" x14ac:dyDescent="0.2"/>
    <row r="134" s="3" customFormat="1" ht="12.75" x14ac:dyDescent="0.2"/>
    <row r="135" s="3" customFormat="1" ht="12.75" x14ac:dyDescent="0.2"/>
    <row r="136" s="3" customFormat="1" ht="12.75" x14ac:dyDescent="0.2"/>
    <row r="137" s="3" customFormat="1" ht="12.75" x14ac:dyDescent="0.2"/>
    <row r="138" s="3" customFormat="1" ht="12.75" x14ac:dyDescent="0.2"/>
    <row r="139" s="3" customFormat="1" ht="12.75" x14ac:dyDescent="0.2"/>
    <row r="140" s="3" customFormat="1" ht="12.75" x14ac:dyDescent="0.2"/>
    <row r="141" s="3" customFormat="1" ht="12.75" x14ac:dyDescent="0.2"/>
    <row r="142" s="3" customFormat="1" ht="12.75" x14ac:dyDescent="0.2"/>
    <row r="143" s="3" customFormat="1" ht="12.75" x14ac:dyDescent="0.2"/>
    <row r="144" s="3" customFormat="1" ht="12.75" x14ac:dyDescent="0.2"/>
    <row r="145" s="3" customFormat="1" ht="12.75" x14ac:dyDescent="0.2"/>
    <row r="146" s="3" customFormat="1" ht="12.75" x14ac:dyDescent="0.2"/>
    <row r="147" s="3" customFormat="1" ht="12.75" x14ac:dyDescent="0.2"/>
    <row r="148" s="3" customFormat="1" ht="12.75" x14ac:dyDescent="0.2"/>
    <row r="149" s="3" customFormat="1" ht="12.75" x14ac:dyDescent="0.2"/>
    <row r="150" s="3" customFormat="1" ht="12.75" x14ac:dyDescent="0.2"/>
    <row r="151" s="3" customFormat="1" ht="12.75" x14ac:dyDescent="0.2"/>
    <row r="152" s="3" customFormat="1" ht="12.75" x14ac:dyDescent="0.2"/>
    <row r="153" s="3" customFormat="1" ht="12.75" x14ac:dyDescent="0.2"/>
    <row r="154" s="3" customFormat="1" ht="12.75" x14ac:dyDescent="0.2"/>
    <row r="155" s="3" customFormat="1" ht="12.75" x14ac:dyDescent="0.2"/>
    <row r="156" s="3" customFormat="1" ht="12.75" x14ac:dyDescent="0.2"/>
    <row r="157" s="3" customFormat="1" ht="12.75" x14ac:dyDescent="0.2"/>
    <row r="158" s="3" customFormat="1" ht="12.75" x14ac:dyDescent="0.2"/>
    <row r="159" s="3" customFormat="1" ht="12.75" x14ac:dyDescent="0.2"/>
    <row r="160" s="3" customFormat="1" ht="12.75" x14ac:dyDescent="0.2"/>
    <row r="161" s="3" customFormat="1" ht="12.75" x14ac:dyDescent="0.2"/>
    <row r="162" s="3" customFormat="1" ht="12.75" x14ac:dyDescent="0.2"/>
    <row r="163" s="3" customFormat="1" ht="12.75" x14ac:dyDescent="0.2"/>
    <row r="164" s="3" customFormat="1" ht="12.75" x14ac:dyDescent="0.2"/>
    <row r="165" s="3" customFormat="1" ht="12.75" x14ac:dyDescent="0.2"/>
    <row r="166" s="3" customFormat="1" ht="12.75" x14ac:dyDescent="0.2"/>
    <row r="167" s="3" customFormat="1" ht="12.75" x14ac:dyDescent="0.2"/>
    <row r="168" s="3" customFormat="1" ht="12.75" x14ac:dyDescent="0.2"/>
    <row r="169" s="3" customFormat="1" ht="12.75" x14ac:dyDescent="0.2"/>
    <row r="170" s="3" customFormat="1" ht="12.75" x14ac:dyDescent="0.2"/>
    <row r="171" s="3" customFormat="1" ht="12.75" x14ac:dyDescent="0.2"/>
    <row r="172" s="3" customFormat="1" ht="12.75" x14ac:dyDescent="0.2"/>
    <row r="173" s="3" customFormat="1" ht="12.75" x14ac:dyDescent="0.2"/>
    <row r="174" s="3" customFormat="1" ht="12.75" x14ac:dyDescent="0.2"/>
    <row r="175" s="3" customFormat="1" ht="12.75" x14ac:dyDescent="0.2"/>
    <row r="176" s="3" customFormat="1" ht="12.75" x14ac:dyDescent="0.2"/>
    <row r="177" s="3" customFormat="1" ht="12.75" x14ac:dyDescent="0.2"/>
    <row r="178" s="3" customFormat="1" ht="12.75" x14ac:dyDescent="0.2"/>
    <row r="179" s="3" customFormat="1" ht="12.75" x14ac:dyDescent="0.2"/>
    <row r="180" s="3" customFormat="1" ht="12.75" x14ac:dyDescent="0.2"/>
    <row r="181" s="3" customFormat="1" ht="12.75" x14ac:dyDescent="0.2"/>
    <row r="182" s="3" customFormat="1" ht="12.75" x14ac:dyDescent="0.2"/>
    <row r="183" s="3" customFormat="1" ht="12.75" x14ac:dyDescent="0.2"/>
    <row r="184" s="3" customFormat="1" ht="12.75" x14ac:dyDescent="0.2"/>
    <row r="185" s="3" customFormat="1" ht="12.75" x14ac:dyDescent="0.2"/>
    <row r="186" s="3" customFormat="1" ht="12.75" x14ac:dyDescent="0.2"/>
    <row r="187" s="3" customFormat="1" ht="12.75" x14ac:dyDescent="0.2"/>
    <row r="188" s="3" customFormat="1" ht="12.75" x14ac:dyDescent="0.2"/>
    <row r="189" s="3" customFormat="1" ht="12.75" x14ac:dyDescent="0.2"/>
    <row r="190" s="3" customFormat="1" ht="12.75" x14ac:dyDescent="0.2"/>
    <row r="191" s="3" customFormat="1" ht="12.75" x14ac:dyDescent="0.2"/>
    <row r="192" s="3" customFormat="1" ht="12.75" x14ac:dyDescent="0.2"/>
    <row r="193" s="3" customFormat="1" ht="12.75" x14ac:dyDescent="0.2"/>
    <row r="194" s="3" customFormat="1" ht="12.75" x14ac:dyDescent="0.2"/>
    <row r="195" s="3" customFormat="1" ht="12.75" x14ac:dyDescent="0.2"/>
    <row r="196" s="3" customFormat="1" ht="12.75" x14ac:dyDescent="0.2"/>
    <row r="197" s="3" customFormat="1" ht="12.75" x14ac:dyDescent="0.2"/>
    <row r="198" s="3" customFormat="1" ht="12.75" x14ac:dyDescent="0.2"/>
    <row r="199" s="3" customFormat="1" ht="12.75" x14ac:dyDescent="0.2"/>
    <row r="200" s="3" customFormat="1" ht="12.75" x14ac:dyDescent="0.2"/>
    <row r="201" s="3" customFormat="1" ht="12.75" x14ac:dyDescent="0.2"/>
    <row r="202" s="3" customFormat="1" ht="12.75" x14ac:dyDescent="0.2"/>
    <row r="203" s="3" customFormat="1" ht="12.75" x14ac:dyDescent="0.2"/>
    <row r="204" s="3" customFormat="1" ht="12.75" x14ac:dyDescent="0.2"/>
    <row r="205" s="3" customFormat="1" ht="12.75" x14ac:dyDescent="0.2"/>
    <row r="206" s="3" customFormat="1" ht="12.75" x14ac:dyDescent="0.2"/>
    <row r="207" s="3" customFormat="1" ht="12.75" x14ac:dyDescent="0.2"/>
    <row r="208" s="3" customFormat="1" ht="12.75" x14ac:dyDescent="0.2"/>
    <row r="209" s="3" customFormat="1" ht="12.75" x14ac:dyDescent="0.2"/>
    <row r="210" s="3" customFormat="1" ht="12.75" x14ac:dyDescent="0.2"/>
    <row r="211" s="3" customFormat="1" ht="12.75" x14ac:dyDescent="0.2"/>
    <row r="212" s="3" customFormat="1" ht="12.75" x14ac:dyDescent="0.2"/>
    <row r="213" s="3" customFormat="1" ht="12.75" x14ac:dyDescent="0.2"/>
    <row r="214" s="3" customFormat="1" ht="12.75" x14ac:dyDescent="0.2"/>
    <row r="215" s="3" customFormat="1" ht="12.75" x14ac:dyDescent="0.2"/>
    <row r="216" s="3" customFormat="1" ht="12.75" x14ac:dyDescent="0.2"/>
    <row r="217" s="3" customFormat="1" ht="12.75" x14ac:dyDescent="0.2"/>
    <row r="218" s="3" customFormat="1" ht="12.75" x14ac:dyDescent="0.2"/>
    <row r="219" s="3" customFormat="1" ht="12.75" x14ac:dyDescent="0.2"/>
    <row r="220" s="3" customFormat="1" ht="12.75" x14ac:dyDescent="0.2"/>
    <row r="221" s="3" customFormat="1" ht="12.75" x14ac:dyDescent="0.2"/>
    <row r="222" s="3" customFormat="1" ht="12.75" x14ac:dyDescent="0.2"/>
    <row r="223" s="3" customFormat="1" ht="12.75" x14ac:dyDescent="0.2"/>
    <row r="224" s="3" customFormat="1" ht="12.75" x14ac:dyDescent="0.2"/>
    <row r="225" s="3" customFormat="1" ht="12.75" x14ac:dyDescent="0.2"/>
    <row r="226" s="3" customFormat="1" ht="12.75" x14ac:dyDescent="0.2"/>
    <row r="227" s="3" customFormat="1" ht="12.75" x14ac:dyDescent="0.2"/>
    <row r="228" s="3" customFormat="1" ht="12.75" x14ac:dyDescent="0.2"/>
    <row r="229" s="3" customFormat="1" ht="12.75" x14ac:dyDescent="0.2"/>
    <row r="230" s="3" customFormat="1" ht="12.75" x14ac:dyDescent="0.2"/>
    <row r="231" s="3" customFormat="1" ht="12.75" x14ac:dyDescent="0.2"/>
    <row r="232" s="3" customFormat="1" ht="12.75" x14ac:dyDescent="0.2"/>
    <row r="233" s="3" customFormat="1" ht="12.75" x14ac:dyDescent="0.2"/>
    <row r="234" s="3" customFormat="1" ht="12.75" x14ac:dyDescent="0.2"/>
    <row r="235" s="3" customFormat="1" ht="12.75" x14ac:dyDescent="0.2"/>
    <row r="236" s="3" customFormat="1" ht="12.75" x14ac:dyDescent="0.2"/>
    <row r="237" s="3" customFormat="1" ht="12.75" x14ac:dyDescent="0.2"/>
    <row r="238" s="3" customFormat="1" ht="12.75" x14ac:dyDescent="0.2"/>
    <row r="239" s="3" customFormat="1" ht="12.75" x14ac:dyDescent="0.2"/>
    <row r="240" s="3" customFormat="1" ht="12.75" x14ac:dyDescent="0.2"/>
    <row r="241" s="3" customFormat="1" ht="12.75" x14ac:dyDescent="0.2"/>
    <row r="242" s="3" customFormat="1" ht="12.75" x14ac:dyDescent="0.2"/>
    <row r="243" s="3" customFormat="1" ht="12.75" x14ac:dyDescent="0.2"/>
    <row r="244" s="3" customFormat="1" ht="12.75" x14ac:dyDescent="0.2"/>
    <row r="245" s="3" customFormat="1" ht="12.75" x14ac:dyDescent="0.2"/>
    <row r="246" s="3" customFormat="1" ht="12.75" x14ac:dyDescent="0.2"/>
    <row r="247" s="3" customFormat="1" ht="12.75" x14ac:dyDescent="0.2"/>
    <row r="248" s="3" customFormat="1" ht="12.75" x14ac:dyDescent="0.2"/>
    <row r="249" s="3" customFormat="1" ht="12.75" x14ac:dyDescent="0.2"/>
    <row r="250" s="3" customFormat="1" ht="12.75" x14ac:dyDescent="0.2"/>
    <row r="251" s="3" customFormat="1" ht="12.75" x14ac:dyDescent="0.2"/>
    <row r="252" s="3" customFormat="1" ht="12.75" x14ac:dyDescent="0.2"/>
    <row r="253" s="3" customFormat="1" ht="12.75" x14ac:dyDescent="0.2"/>
    <row r="254" s="3" customFormat="1" ht="12.75" x14ac:dyDescent="0.2"/>
    <row r="255" s="3" customFormat="1" ht="12.75" x14ac:dyDescent="0.2"/>
    <row r="256" s="3" customFormat="1" ht="12.75" x14ac:dyDescent="0.2"/>
    <row r="257" s="3" customFormat="1" ht="12.75" x14ac:dyDescent="0.2"/>
    <row r="258" s="3" customFormat="1" ht="12.75" x14ac:dyDescent="0.2"/>
    <row r="259" s="3" customFormat="1" ht="12.75" x14ac:dyDescent="0.2"/>
    <row r="260" s="3" customFormat="1" ht="12.75" x14ac:dyDescent="0.2"/>
    <row r="261" s="3" customFormat="1" ht="12.75" x14ac:dyDescent="0.2"/>
    <row r="262" s="3" customFormat="1" ht="12.75" x14ac:dyDescent="0.2"/>
    <row r="263" s="3" customFormat="1" ht="12.75" x14ac:dyDescent="0.2"/>
    <row r="264" s="3" customFormat="1" ht="12.75" x14ac:dyDescent="0.2"/>
    <row r="265" s="3" customFormat="1" ht="12.75" x14ac:dyDescent="0.2"/>
    <row r="266" s="3" customFormat="1" ht="12.75" x14ac:dyDescent="0.2"/>
    <row r="267" s="3" customFormat="1" ht="12.75" x14ac:dyDescent="0.2"/>
    <row r="268" s="3" customFormat="1" ht="12.75" x14ac:dyDescent="0.2"/>
    <row r="269" s="3" customFormat="1" ht="12.75" x14ac:dyDescent="0.2"/>
    <row r="270" s="3" customFormat="1" ht="12.75" x14ac:dyDescent="0.2"/>
    <row r="271" s="3" customFormat="1" ht="12.75" x14ac:dyDescent="0.2"/>
    <row r="272" s="3" customFormat="1" ht="12.75" x14ac:dyDescent="0.2"/>
    <row r="273" s="3" customFormat="1" ht="12.75" x14ac:dyDescent="0.2"/>
    <row r="274" s="3" customFormat="1" ht="12.75" x14ac:dyDescent="0.2"/>
    <row r="275" s="3" customFormat="1" ht="12.75" x14ac:dyDescent="0.2"/>
    <row r="276" s="3" customFormat="1" ht="12.75" x14ac:dyDescent="0.2"/>
    <row r="277" s="3" customFormat="1" ht="12.75" x14ac:dyDescent="0.2"/>
    <row r="278" s="3" customFormat="1" ht="12.75" x14ac:dyDescent="0.2"/>
    <row r="279" s="3" customFormat="1" ht="12.75" x14ac:dyDescent="0.2"/>
    <row r="280" s="3" customFormat="1" ht="12.75" x14ac:dyDescent="0.2"/>
    <row r="281" s="3" customFormat="1" ht="12.75" x14ac:dyDescent="0.2"/>
    <row r="282" s="3" customFormat="1" ht="12.75" x14ac:dyDescent="0.2"/>
    <row r="283" s="3" customFormat="1" ht="12.75" x14ac:dyDescent="0.2"/>
    <row r="284" s="3" customFormat="1" ht="12.75" x14ac:dyDescent="0.2"/>
    <row r="285" s="3" customFormat="1" ht="12.75" x14ac:dyDescent="0.2"/>
    <row r="286" s="3" customFormat="1" ht="12.75" x14ac:dyDescent="0.2"/>
    <row r="287" s="3" customFormat="1" ht="12.75" x14ac:dyDescent="0.2"/>
    <row r="288" s="3" customFormat="1" ht="12.75" x14ac:dyDescent="0.2"/>
    <row r="289" s="3" customFormat="1" ht="12.75" x14ac:dyDescent="0.2"/>
    <row r="290" s="3" customFormat="1" ht="12.75" x14ac:dyDescent="0.2"/>
    <row r="291" s="3" customFormat="1" ht="12.75" x14ac:dyDescent="0.2"/>
    <row r="292" s="3" customFormat="1" ht="12.75" x14ac:dyDescent="0.2"/>
    <row r="293" s="3" customFormat="1" ht="12.75" x14ac:dyDescent="0.2"/>
    <row r="294" s="3" customFormat="1" ht="12.75" x14ac:dyDescent="0.2"/>
    <row r="295" s="3" customFormat="1" ht="12.75" x14ac:dyDescent="0.2"/>
    <row r="296" s="3" customFormat="1" ht="12.75" x14ac:dyDescent="0.2"/>
    <row r="297" s="3" customFormat="1" ht="12.75" x14ac:dyDescent="0.2"/>
    <row r="298" s="3" customFormat="1" ht="12.75" x14ac:dyDescent="0.2"/>
    <row r="299" s="3" customFormat="1" ht="12.75" x14ac:dyDescent="0.2"/>
    <row r="300" s="3" customFormat="1" ht="12.75" x14ac:dyDescent="0.2"/>
    <row r="301" s="3" customFormat="1" ht="12.75" x14ac:dyDescent="0.2"/>
    <row r="302" s="3" customFormat="1" ht="12.75" x14ac:dyDescent="0.2"/>
    <row r="303" s="3" customFormat="1" ht="12.75" x14ac:dyDescent="0.2"/>
    <row r="304" s="3" customFormat="1" ht="12.75" x14ac:dyDescent="0.2"/>
    <row r="305" s="3" customFormat="1" ht="12.75" x14ac:dyDescent="0.2"/>
    <row r="306" s="3" customFormat="1" ht="12.75" x14ac:dyDescent="0.2"/>
    <row r="307" s="3" customFormat="1" ht="12.75" x14ac:dyDescent="0.2"/>
    <row r="308" s="3" customFormat="1" ht="12.75" x14ac:dyDescent="0.2"/>
    <row r="309" s="3" customFormat="1" ht="12.75" x14ac:dyDescent="0.2"/>
    <row r="310" s="3" customFormat="1" ht="12.75" x14ac:dyDescent="0.2"/>
    <row r="311" s="3" customFormat="1" ht="12.75" x14ac:dyDescent="0.2"/>
    <row r="312" s="3" customFormat="1" ht="12.75" x14ac:dyDescent="0.2"/>
    <row r="313" s="3" customFormat="1" ht="12.75" x14ac:dyDescent="0.2"/>
    <row r="314" s="3" customFormat="1" ht="12.75" x14ac:dyDescent="0.2"/>
    <row r="315" s="3" customFormat="1" ht="12.75" x14ac:dyDescent="0.2"/>
    <row r="316" s="3" customFormat="1" ht="12.75" x14ac:dyDescent="0.2"/>
    <row r="317" s="3" customFormat="1" ht="12.75" x14ac:dyDescent="0.2"/>
    <row r="318" s="3" customFormat="1" ht="12.75" x14ac:dyDescent="0.2"/>
    <row r="319" s="3" customFormat="1" ht="12.75" x14ac:dyDescent="0.2"/>
    <row r="320" s="3" customFormat="1" ht="12.75" x14ac:dyDescent="0.2"/>
    <row r="321" s="3" customFormat="1" ht="12.75" x14ac:dyDescent="0.2"/>
    <row r="322" s="3" customFormat="1" ht="12.75" x14ac:dyDescent="0.2"/>
    <row r="323" s="3" customFormat="1" ht="12.75" x14ac:dyDescent="0.2"/>
    <row r="324" s="3" customFormat="1" ht="12.75" x14ac:dyDescent="0.2"/>
    <row r="325" s="3" customFormat="1" ht="12.75" x14ac:dyDescent="0.2"/>
    <row r="326" s="3" customFormat="1" ht="12.75" x14ac:dyDescent="0.2"/>
    <row r="327" s="3" customFormat="1" ht="12.75" x14ac:dyDescent="0.2"/>
    <row r="328" s="3" customFormat="1" ht="12.75" x14ac:dyDescent="0.2"/>
    <row r="329" s="3" customFormat="1" ht="12.75" x14ac:dyDescent="0.2"/>
    <row r="330" s="3" customFormat="1" ht="12.75" x14ac:dyDescent="0.2"/>
    <row r="331" s="3" customFormat="1" ht="12.75" x14ac:dyDescent="0.2"/>
    <row r="332" s="3" customFormat="1" ht="12.75" x14ac:dyDescent="0.2"/>
    <row r="333" s="3" customFormat="1" ht="12.75" x14ac:dyDescent="0.2"/>
    <row r="334" s="3" customFormat="1" ht="12.75" x14ac:dyDescent="0.2"/>
    <row r="335" s="3" customFormat="1" ht="12.75" x14ac:dyDescent="0.2"/>
    <row r="336" s="3" customFormat="1" ht="12.75" x14ac:dyDescent="0.2"/>
    <row r="337" s="3" customFormat="1" ht="12.75" x14ac:dyDescent="0.2"/>
    <row r="338" s="3" customFormat="1" ht="12.75" x14ac:dyDescent="0.2"/>
    <row r="339" s="3" customFormat="1" ht="12.75" x14ac:dyDescent="0.2"/>
    <row r="340" s="3" customFormat="1" ht="12.75" x14ac:dyDescent="0.2"/>
    <row r="341" s="3" customFormat="1" ht="12.75" x14ac:dyDescent="0.2"/>
    <row r="342" s="3" customFormat="1" ht="12.75" x14ac:dyDescent="0.2"/>
    <row r="343" s="3" customFormat="1" ht="12.75" x14ac:dyDescent="0.2"/>
    <row r="344" s="3" customFormat="1" ht="12.75" x14ac:dyDescent="0.2"/>
    <row r="345" s="3" customFormat="1" ht="12.75" x14ac:dyDescent="0.2"/>
    <row r="346" s="3" customFormat="1" ht="12.75" x14ac:dyDescent="0.2"/>
    <row r="347" s="3" customFormat="1" ht="12.75" x14ac:dyDescent="0.2"/>
    <row r="348" s="3" customFormat="1" ht="12.75" x14ac:dyDescent="0.2"/>
    <row r="349" s="3" customFormat="1" ht="12.75" x14ac:dyDescent="0.2"/>
    <row r="350" s="3" customFormat="1" ht="12.75" x14ac:dyDescent="0.2"/>
    <row r="351" s="3" customFormat="1" ht="12.75" x14ac:dyDescent="0.2"/>
    <row r="352" s="3" customFormat="1" ht="12.75" x14ac:dyDescent="0.2"/>
    <row r="353" s="3" customFormat="1" ht="12.75" x14ac:dyDescent="0.2"/>
    <row r="354" s="3" customFormat="1" ht="12.75" x14ac:dyDescent="0.2"/>
    <row r="355" s="3" customFormat="1" ht="12.75" x14ac:dyDescent="0.2"/>
    <row r="356" s="3" customFormat="1" ht="12.75" x14ac:dyDescent="0.2"/>
    <row r="357" s="3" customFormat="1" ht="12.75" x14ac:dyDescent="0.2"/>
    <row r="358" s="3" customFormat="1" ht="12.75" x14ac:dyDescent="0.2"/>
    <row r="359" s="3" customFormat="1" ht="12.75" x14ac:dyDescent="0.2"/>
    <row r="360" s="3" customFormat="1" ht="12.75" x14ac:dyDescent="0.2"/>
    <row r="361" s="3" customFormat="1" ht="12.75" x14ac:dyDescent="0.2"/>
    <row r="362" s="3" customFormat="1" ht="12.75" x14ac:dyDescent="0.2"/>
    <row r="363" s="3" customFormat="1" ht="12.75" x14ac:dyDescent="0.2"/>
    <row r="364" s="3" customFormat="1" ht="12.75" x14ac:dyDescent="0.2"/>
    <row r="365" s="3" customFormat="1" ht="12.75" x14ac:dyDescent="0.2"/>
    <row r="366" s="3" customFormat="1" ht="12.75" x14ac:dyDescent="0.2"/>
    <row r="367" s="3" customFormat="1" ht="12.75" x14ac:dyDescent="0.2"/>
    <row r="368" s="3" customFormat="1" ht="12.75" x14ac:dyDescent="0.2"/>
    <row r="369" s="3" customFormat="1" ht="12.75" x14ac:dyDescent="0.2"/>
    <row r="370" s="3" customFormat="1" ht="12.75" x14ac:dyDescent="0.2"/>
    <row r="371" s="3" customFormat="1" ht="12.75" x14ac:dyDescent="0.2"/>
    <row r="372" s="3" customFormat="1" ht="12.75" x14ac:dyDescent="0.2"/>
    <row r="373" s="3" customFormat="1" ht="12.75" x14ac:dyDescent="0.2"/>
    <row r="374" s="3" customFormat="1" ht="12.75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  <row r="381" s="3" customFormat="1" ht="12.75" x14ac:dyDescent="0.2"/>
    <row r="382" s="3" customFormat="1" ht="12.75" x14ac:dyDescent="0.2"/>
    <row r="383" s="3" customFormat="1" ht="12.75" x14ac:dyDescent="0.2"/>
    <row r="384" s="3" customFormat="1" ht="12.75" x14ac:dyDescent="0.2"/>
    <row r="385" s="3" customFormat="1" ht="12.75" x14ac:dyDescent="0.2"/>
    <row r="386" s="3" customFormat="1" ht="12.75" x14ac:dyDescent="0.2"/>
    <row r="387" s="3" customFormat="1" ht="12.75" x14ac:dyDescent="0.2"/>
    <row r="388" s="3" customFormat="1" ht="12.75" x14ac:dyDescent="0.2"/>
    <row r="389" s="3" customFormat="1" ht="12.75" x14ac:dyDescent="0.2"/>
    <row r="390" s="3" customFormat="1" ht="12.75" x14ac:dyDescent="0.2"/>
    <row r="391" s="3" customFormat="1" ht="12.75" x14ac:dyDescent="0.2"/>
    <row r="392" s="3" customFormat="1" ht="12.75" x14ac:dyDescent="0.2"/>
    <row r="393" s="3" customFormat="1" ht="12.75" x14ac:dyDescent="0.2"/>
    <row r="394" s="3" customFormat="1" ht="12.75" x14ac:dyDescent="0.2"/>
    <row r="395" s="3" customFormat="1" ht="12.75" x14ac:dyDescent="0.2"/>
    <row r="396" s="3" customFormat="1" ht="12.75" x14ac:dyDescent="0.2"/>
    <row r="397" s="3" customFormat="1" ht="12.75" x14ac:dyDescent="0.2"/>
    <row r="398" s="3" customFormat="1" ht="12.75" x14ac:dyDescent="0.2"/>
    <row r="399" s="3" customFormat="1" ht="12.75" x14ac:dyDescent="0.2"/>
    <row r="400" s="3" customFormat="1" ht="12.75" x14ac:dyDescent="0.2"/>
    <row r="401" s="3" customFormat="1" ht="12.75" x14ac:dyDescent="0.2"/>
    <row r="402" s="3" customFormat="1" ht="12.75" x14ac:dyDescent="0.2"/>
    <row r="403" s="3" customFormat="1" ht="12.75" x14ac:dyDescent="0.2"/>
    <row r="404" s="3" customFormat="1" ht="12.75" x14ac:dyDescent="0.2"/>
    <row r="405" s="3" customFormat="1" ht="12.75" x14ac:dyDescent="0.2"/>
    <row r="406" s="3" customFormat="1" ht="12.75" x14ac:dyDescent="0.2"/>
    <row r="407" s="3" customFormat="1" ht="12.75" x14ac:dyDescent="0.2"/>
    <row r="408" s="3" customFormat="1" ht="12.75" x14ac:dyDescent="0.2"/>
    <row r="409" s="3" customFormat="1" ht="12.75" x14ac:dyDescent="0.2"/>
    <row r="410" s="3" customFormat="1" ht="12.75" x14ac:dyDescent="0.2"/>
    <row r="411" s="3" customFormat="1" ht="12.75" x14ac:dyDescent="0.2"/>
    <row r="412" s="3" customFormat="1" ht="12.75" x14ac:dyDescent="0.2"/>
    <row r="413" s="3" customFormat="1" ht="12.75" x14ac:dyDescent="0.2"/>
    <row r="414" s="3" customFormat="1" ht="12.75" x14ac:dyDescent="0.2"/>
    <row r="415" s="3" customFormat="1" ht="12.75" x14ac:dyDescent="0.2"/>
    <row r="416" s="3" customFormat="1" ht="12.75" x14ac:dyDescent="0.2"/>
    <row r="417" s="3" customFormat="1" ht="12.75" x14ac:dyDescent="0.2"/>
    <row r="418" s="3" customFormat="1" ht="12.75" x14ac:dyDescent="0.2"/>
    <row r="419" s="3" customFormat="1" ht="12.75" x14ac:dyDescent="0.2"/>
    <row r="420" s="3" customFormat="1" ht="12.75" x14ac:dyDescent="0.2"/>
    <row r="421" s="3" customFormat="1" ht="12.75" x14ac:dyDescent="0.2"/>
    <row r="422" s="3" customFormat="1" ht="12.75" x14ac:dyDescent="0.2"/>
    <row r="423" s="3" customFormat="1" ht="12.75" x14ac:dyDescent="0.2"/>
    <row r="424" s="3" customFormat="1" ht="12.75" x14ac:dyDescent="0.2"/>
    <row r="425" s="3" customFormat="1" ht="12.75" x14ac:dyDescent="0.2"/>
    <row r="426" s="3" customFormat="1" ht="12.75" x14ac:dyDescent="0.2"/>
    <row r="427" s="3" customFormat="1" ht="12.75" x14ac:dyDescent="0.2"/>
    <row r="428" s="3" customFormat="1" ht="12.75" x14ac:dyDescent="0.2"/>
    <row r="429" s="3" customFormat="1" ht="12.75" x14ac:dyDescent="0.2"/>
    <row r="430" s="3" customFormat="1" ht="12.75" x14ac:dyDescent="0.2"/>
    <row r="431" s="3" customFormat="1" ht="12.75" x14ac:dyDescent="0.2"/>
    <row r="432" s="3" customFormat="1" ht="12.75" x14ac:dyDescent="0.2"/>
    <row r="433" s="3" customFormat="1" ht="12.75" x14ac:dyDescent="0.2"/>
    <row r="434" s="3" customFormat="1" ht="12.75" x14ac:dyDescent="0.2"/>
    <row r="435" s="3" customFormat="1" ht="12.75" x14ac:dyDescent="0.2"/>
    <row r="436" s="3" customFormat="1" ht="12.75" x14ac:dyDescent="0.2"/>
    <row r="437" s="3" customFormat="1" ht="12.75" x14ac:dyDescent="0.2"/>
    <row r="438" s="3" customFormat="1" ht="12.75" x14ac:dyDescent="0.2"/>
    <row r="439" s="3" customFormat="1" ht="12.75" x14ac:dyDescent="0.2"/>
    <row r="440" s="3" customFormat="1" ht="12.75" x14ac:dyDescent="0.2"/>
    <row r="441" s="3" customFormat="1" ht="12.75" x14ac:dyDescent="0.2"/>
    <row r="442" s="3" customFormat="1" ht="12.75" x14ac:dyDescent="0.2"/>
    <row r="443" s="3" customFormat="1" ht="12.75" x14ac:dyDescent="0.2"/>
    <row r="444" s="3" customFormat="1" ht="12.75" x14ac:dyDescent="0.2"/>
    <row r="445" s="3" customFormat="1" ht="12.75" x14ac:dyDescent="0.2"/>
    <row r="446" s="3" customFormat="1" ht="12.75" x14ac:dyDescent="0.2"/>
    <row r="447" s="3" customFormat="1" ht="12.75" x14ac:dyDescent="0.2"/>
    <row r="448" s="3" customFormat="1" ht="12.75" x14ac:dyDescent="0.2"/>
    <row r="449" s="3" customFormat="1" ht="12.75" x14ac:dyDescent="0.2"/>
    <row r="450" s="3" customFormat="1" ht="12.75" x14ac:dyDescent="0.2"/>
    <row r="451" s="3" customFormat="1" ht="12.75" x14ac:dyDescent="0.2"/>
    <row r="452" s="3" customFormat="1" ht="12.75" x14ac:dyDescent="0.2"/>
    <row r="453" s="3" customFormat="1" ht="12.75" x14ac:dyDescent="0.2"/>
    <row r="454" s="3" customFormat="1" ht="12.75" x14ac:dyDescent="0.2"/>
    <row r="455" s="3" customFormat="1" ht="12.75" x14ac:dyDescent="0.2"/>
    <row r="456" s="3" customFormat="1" ht="12.75" x14ac:dyDescent="0.2"/>
    <row r="457" s="3" customFormat="1" ht="12.75" x14ac:dyDescent="0.2"/>
    <row r="458" s="3" customFormat="1" ht="12.75" x14ac:dyDescent="0.2"/>
    <row r="459" s="3" customFormat="1" ht="12.75" x14ac:dyDescent="0.2"/>
    <row r="460" s="3" customFormat="1" ht="12.75" x14ac:dyDescent="0.2"/>
    <row r="461" s="3" customFormat="1" ht="12.75" x14ac:dyDescent="0.2"/>
    <row r="462" s="3" customFormat="1" ht="12.75" x14ac:dyDescent="0.2"/>
    <row r="463" s="3" customFormat="1" ht="12.75" x14ac:dyDescent="0.2"/>
    <row r="464" s="3" customFormat="1" ht="12.75" x14ac:dyDescent="0.2"/>
    <row r="465" s="3" customFormat="1" ht="12.75" x14ac:dyDescent="0.2"/>
    <row r="466" s="3" customFormat="1" ht="12.75" x14ac:dyDescent="0.2"/>
    <row r="467" s="3" customFormat="1" ht="12.75" x14ac:dyDescent="0.2"/>
    <row r="468" s="3" customFormat="1" ht="12.75" x14ac:dyDescent="0.2"/>
    <row r="469" s="3" customFormat="1" ht="12.75" x14ac:dyDescent="0.2"/>
    <row r="470" s="3" customFormat="1" ht="12.75" x14ac:dyDescent="0.2"/>
    <row r="471" s="3" customFormat="1" ht="12.75" x14ac:dyDescent="0.2"/>
    <row r="472" s="3" customFormat="1" ht="12.75" x14ac:dyDescent="0.2"/>
    <row r="473" s="3" customFormat="1" ht="12.75" x14ac:dyDescent="0.2"/>
    <row r="474" s="3" customFormat="1" ht="12.75" x14ac:dyDescent="0.2"/>
    <row r="475" s="3" customFormat="1" ht="12.75" x14ac:dyDescent="0.2"/>
    <row r="476" s="3" customFormat="1" ht="12.75" x14ac:dyDescent="0.2"/>
    <row r="477" s="3" customFormat="1" ht="12.75" x14ac:dyDescent="0.2"/>
    <row r="478" s="3" customFormat="1" ht="12.75" x14ac:dyDescent="0.2"/>
    <row r="479" s="3" customFormat="1" ht="12.75" x14ac:dyDescent="0.2"/>
    <row r="480" s="3" customFormat="1" ht="12.75" x14ac:dyDescent="0.2"/>
    <row r="481" s="3" customFormat="1" ht="12.75" x14ac:dyDescent="0.2"/>
    <row r="482" s="3" customFormat="1" ht="12.75" x14ac:dyDescent="0.2"/>
    <row r="483" s="3" customFormat="1" ht="12.75" x14ac:dyDescent="0.2"/>
    <row r="484" s="3" customFormat="1" ht="12.75" x14ac:dyDescent="0.2"/>
    <row r="485" s="3" customFormat="1" ht="12.75" x14ac:dyDescent="0.2"/>
    <row r="486" s="3" customFormat="1" ht="12.75" x14ac:dyDescent="0.2"/>
    <row r="487" s="3" customFormat="1" ht="12.75" x14ac:dyDescent="0.2"/>
    <row r="488" s="3" customFormat="1" ht="12.75" x14ac:dyDescent="0.2"/>
    <row r="489" s="3" customFormat="1" ht="12.75" x14ac:dyDescent="0.2"/>
    <row r="490" s="3" customFormat="1" ht="12.75" x14ac:dyDescent="0.2"/>
    <row r="491" s="3" customFormat="1" ht="12.75" x14ac:dyDescent="0.2"/>
    <row r="492" s="3" customFormat="1" ht="12.75" x14ac:dyDescent="0.2"/>
    <row r="493" s="3" customFormat="1" ht="12.75" x14ac:dyDescent="0.2"/>
    <row r="494" s="3" customFormat="1" ht="12.75" x14ac:dyDescent="0.2"/>
    <row r="495" s="3" customFormat="1" ht="12.75" x14ac:dyDescent="0.2"/>
    <row r="496" s="3" customFormat="1" ht="12.75" x14ac:dyDescent="0.2"/>
    <row r="497" s="3" customFormat="1" ht="12.75" x14ac:dyDescent="0.2"/>
    <row r="498" s="3" customFormat="1" ht="12.75" x14ac:dyDescent="0.2"/>
    <row r="499" s="3" customFormat="1" ht="12.75" x14ac:dyDescent="0.2"/>
    <row r="500" s="3" customFormat="1" ht="12.75" x14ac:dyDescent="0.2"/>
    <row r="501" s="3" customFormat="1" ht="12.75" x14ac:dyDescent="0.2"/>
    <row r="502" s="3" customFormat="1" ht="12.75" x14ac:dyDescent="0.2"/>
    <row r="503" s="3" customFormat="1" ht="12.75" x14ac:dyDescent="0.2"/>
    <row r="504" s="3" customFormat="1" ht="12.75" x14ac:dyDescent="0.2"/>
    <row r="505" s="3" customFormat="1" ht="12.75" x14ac:dyDescent="0.2"/>
    <row r="506" s="3" customFormat="1" ht="12.75" x14ac:dyDescent="0.2"/>
    <row r="507" s="3" customFormat="1" ht="12.75" x14ac:dyDescent="0.2"/>
    <row r="508" s="3" customFormat="1" ht="12.75" x14ac:dyDescent="0.2"/>
    <row r="509" s="3" customFormat="1" ht="12.75" x14ac:dyDescent="0.2"/>
    <row r="510" s="3" customFormat="1" ht="12.75" x14ac:dyDescent="0.2"/>
    <row r="511" s="3" customFormat="1" ht="12.75" x14ac:dyDescent="0.2"/>
    <row r="512" s="3" customFormat="1" ht="12.75" x14ac:dyDescent="0.2"/>
    <row r="513" s="3" customFormat="1" ht="12.75" x14ac:dyDescent="0.2"/>
    <row r="514" s="3" customFormat="1" ht="12.75" x14ac:dyDescent="0.2"/>
    <row r="515" s="3" customFormat="1" ht="12.75" x14ac:dyDescent="0.2"/>
    <row r="516" s="3" customFormat="1" ht="12.75" x14ac:dyDescent="0.2"/>
    <row r="517" s="3" customFormat="1" ht="12.75" x14ac:dyDescent="0.2"/>
    <row r="518" s="3" customFormat="1" ht="12.75" x14ac:dyDescent="0.2"/>
    <row r="519" s="3" customFormat="1" ht="12.75" x14ac:dyDescent="0.2"/>
    <row r="520" s="3" customFormat="1" ht="12.75" x14ac:dyDescent="0.2"/>
    <row r="521" s="3" customFormat="1" ht="12.75" x14ac:dyDescent="0.2"/>
    <row r="522" s="3" customFormat="1" ht="12.75" x14ac:dyDescent="0.2"/>
    <row r="523" s="3" customFormat="1" ht="12.75" x14ac:dyDescent="0.2"/>
    <row r="524" s="3" customFormat="1" ht="12.75" x14ac:dyDescent="0.2"/>
    <row r="525" s="3" customFormat="1" ht="12.75" x14ac:dyDescent="0.2"/>
    <row r="526" s="3" customFormat="1" ht="12.75" x14ac:dyDescent="0.2"/>
    <row r="527" s="3" customFormat="1" ht="12.75" x14ac:dyDescent="0.2"/>
    <row r="528" s="3" customFormat="1" ht="12.75" x14ac:dyDescent="0.2"/>
    <row r="529" s="3" customFormat="1" ht="12.75" x14ac:dyDescent="0.2"/>
    <row r="530" s="3" customFormat="1" ht="12.75" x14ac:dyDescent="0.2"/>
    <row r="531" s="3" customFormat="1" ht="12.75" x14ac:dyDescent="0.2"/>
    <row r="532" s="3" customFormat="1" ht="12.75" x14ac:dyDescent="0.2"/>
    <row r="533" s="3" customFormat="1" ht="12.75" x14ac:dyDescent="0.2"/>
    <row r="534" s="3" customFormat="1" ht="12.75" x14ac:dyDescent="0.2"/>
    <row r="535" s="3" customFormat="1" ht="12.75" x14ac:dyDescent="0.2"/>
    <row r="536" s="3" customFormat="1" ht="12.75" x14ac:dyDescent="0.2"/>
    <row r="537" s="3" customFormat="1" ht="12.75" x14ac:dyDescent="0.2"/>
    <row r="538" s="3" customFormat="1" ht="12.75" x14ac:dyDescent="0.2"/>
    <row r="539" s="3" customFormat="1" ht="12.75" x14ac:dyDescent="0.2"/>
    <row r="540" s="3" customFormat="1" ht="12.75" x14ac:dyDescent="0.2"/>
    <row r="541" s="3" customFormat="1" ht="12.75" x14ac:dyDescent="0.2"/>
    <row r="542" s="3" customFormat="1" ht="12.75" x14ac:dyDescent="0.2"/>
    <row r="543" s="3" customFormat="1" ht="12.75" x14ac:dyDescent="0.2"/>
    <row r="544" s="3" customFormat="1" ht="12.75" x14ac:dyDescent="0.2"/>
    <row r="545" s="3" customFormat="1" ht="12.75" x14ac:dyDescent="0.2"/>
    <row r="546" s="3" customFormat="1" ht="12.75" x14ac:dyDescent="0.2"/>
    <row r="547" s="3" customFormat="1" ht="12.75" x14ac:dyDescent="0.2"/>
    <row r="548" s="3" customFormat="1" ht="12.75" x14ac:dyDescent="0.2"/>
    <row r="549" s="3" customFormat="1" ht="12.75" x14ac:dyDescent="0.2"/>
    <row r="550" s="3" customFormat="1" ht="12.75" x14ac:dyDescent="0.2"/>
    <row r="551" s="3" customFormat="1" ht="12.75" x14ac:dyDescent="0.2"/>
    <row r="552" s="3" customFormat="1" ht="12.75" x14ac:dyDescent="0.2"/>
    <row r="553" s="3" customFormat="1" ht="12.75" x14ac:dyDescent="0.2"/>
    <row r="554" s="3" customFormat="1" ht="12.75" x14ac:dyDescent="0.2"/>
    <row r="555" s="3" customFormat="1" ht="12.75" x14ac:dyDescent="0.2"/>
    <row r="556" s="3" customFormat="1" ht="12.75" x14ac:dyDescent="0.2"/>
    <row r="557" s="3" customFormat="1" ht="12.75" x14ac:dyDescent="0.2"/>
    <row r="558" s="3" customFormat="1" ht="12.75" x14ac:dyDescent="0.2"/>
    <row r="559" s="3" customFormat="1" ht="12.75" x14ac:dyDescent="0.2"/>
    <row r="560" s="3" customFormat="1" ht="12.75" x14ac:dyDescent="0.2"/>
    <row r="561" s="3" customFormat="1" ht="12.75" x14ac:dyDescent="0.2"/>
    <row r="562" s="3" customFormat="1" ht="12.75" x14ac:dyDescent="0.2"/>
    <row r="563" s="3" customFormat="1" ht="12.75" x14ac:dyDescent="0.2"/>
    <row r="564" s="3" customFormat="1" ht="12.75" x14ac:dyDescent="0.2"/>
    <row r="565" s="3" customFormat="1" ht="12.75" x14ac:dyDescent="0.2"/>
    <row r="566" s="3" customFormat="1" ht="12.75" x14ac:dyDescent="0.2"/>
    <row r="567" s="3" customFormat="1" ht="12.75" x14ac:dyDescent="0.2"/>
    <row r="568" s="3" customFormat="1" ht="12.75" x14ac:dyDescent="0.2"/>
    <row r="569" s="3" customFormat="1" ht="12.75" x14ac:dyDescent="0.2"/>
    <row r="570" s="3" customFormat="1" ht="12.75" x14ac:dyDescent="0.2"/>
    <row r="571" s="3" customFormat="1" ht="12.75" x14ac:dyDescent="0.2"/>
    <row r="572" s="3" customFormat="1" ht="12.75" x14ac:dyDescent="0.2"/>
    <row r="573" s="3" customFormat="1" ht="12.75" x14ac:dyDescent="0.2"/>
    <row r="574" s="3" customFormat="1" ht="12.75" x14ac:dyDescent="0.2"/>
    <row r="575" s="3" customFormat="1" ht="12.75" x14ac:dyDescent="0.2"/>
    <row r="576" s="3" customFormat="1" ht="12.75" x14ac:dyDescent="0.2"/>
    <row r="577" s="3" customFormat="1" ht="12.75" x14ac:dyDescent="0.2"/>
    <row r="578" s="3" customFormat="1" ht="12.75" x14ac:dyDescent="0.2"/>
    <row r="579" s="3" customFormat="1" ht="12.75" x14ac:dyDescent="0.2"/>
    <row r="580" s="3" customFormat="1" ht="12.75" x14ac:dyDescent="0.2"/>
    <row r="581" s="3" customFormat="1" ht="12.75" x14ac:dyDescent="0.2"/>
    <row r="582" s="3" customFormat="1" ht="12.75" x14ac:dyDescent="0.2"/>
    <row r="583" s="3" customFormat="1" ht="12.75" x14ac:dyDescent="0.2"/>
    <row r="584" s="3" customFormat="1" ht="12.75" x14ac:dyDescent="0.2"/>
    <row r="585" s="3" customFormat="1" ht="12.75" x14ac:dyDescent="0.2"/>
    <row r="586" s="3" customFormat="1" ht="12.75" x14ac:dyDescent="0.2"/>
    <row r="587" s="3" customFormat="1" ht="12.75" x14ac:dyDescent="0.2"/>
    <row r="588" s="3" customFormat="1" ht="12.75" x14ac:dyDescent="0.2"/>
    <row r="589" s="3" customFormat="1" ht="12.75" x14ac:dyDescent="0.2"/>
    <row r="590" s="3" customFormat="1" ht="12.75" x14ac:dyDescent="0.2"/>
    <row r="591" s="3" customFormat="1" ht="12.75" x14ac:dyDescent="0.2"/>
    <row r="592" s="3" customFormat="1" ht="12.75" x14ac:dyDescent="0.2"/>
    <row r="593" s="3" customFormat="1" ht="12.75" x14ac:dyDescent="0.2"/>
    <row r="594" s="3" customFormat="1" ht="12.75" x14ac:dyDescent="0.2"/>
    <row r="595" s="3" customFormat="1" ht="12.75" x14ac:dyDescent="0.2"/>
    <row r="596" s="3" customFormat="1" ht="12.75" x14ac:dyDescent="0.2"/>
    <row r="597" s="3" customFormat="1" ht="12.75" x14ac:dyDescent="0.2"/>
    <row r="598" s="3" customFormat="1" ht="12.75" x14ac:dyDescent="0.2"/>
    <row r="599" s="3" customFormat="1" ht="12.75" x14ac:dyDescent="0.2"/>
    <row r="600" s="3" customFormat="1" ht="12.75" x14ac:dyDescent="0.2"/>
    <row r="601" s="3" customFormat="1" ht="12.75" x14ac:dyDescent="0.2"/>
    <row r="602" s="3" customFormat="1" ht="12.75" x14ac:dyDescent="0.2"/>
    <row r="603" s="3" customFormat="1" ht="12.75" x14ac:dyDescent="0.2"/>
    <row r="604" s="3" customFormat="1" ht="12.75" x14ac:dyDescent="0.2"/>
    <row r="605" s="3" customFormat="1" ht="12.75" x14ac:dyDescent="0.2"/>
    <row r="606" s="3" customFormat="1" ht="12.75" x14ac:dyDescent="0.2"/>
    <row r="607" s="3" customFormat="1" ht="12.75" x14ac:dyDescent="0.2"/>
    <row r="608" s="3" customFormat="1" ht="12.75" x14ac:dyDescent="0.2"/>
    <row r="609" s="3" customFormat="1" ht="12.75" x14ac:dyDescent="0.2"/>
    <row r="610" s="3" customFormat="1" ht="12.75" x14ac:dyDescent="0.2"/>
    <row r="611" s="3" customFormat="1" ht="12.75" x14ac:dyDescent="0.2"/>
    <row r="612" s="3" customFormat="1" ht="12.75" x14ac:dyDescent="0.2"/>
    <row r="613" s="3" customFormat="1" ht="12.75" x14ac:dyDescent="0.2"/>
    <row r="614" s="3" customFormat="1" ht="12.75" x14ac:dyDescent="0.2"/>
    <row r="615" s="3" customFormat="1" ht="12.75" x14ac:dyDescent="0.2"/>
    <row r="616" s="3" customFormat="1" ht="12.75" x14ac:dyDescent="0.2"/>
    <row r="617" s="3" customFormat="1" ht="12.75" x14ac:dyDescent="0.2"/>
    <row r="618" s="3" customFormat="1" ht="12.75" x14ac:dyDescent="0.2"/>
    <row r="619" s="3" customFormat="1" ht="12.75" x14ac:dyDescent="0.2"/>
    <row r="620" s="3" customFormat="1" ht="12.75" x14ac:dyDescent="0.2"/>
    <row r="621" s="3" customFormat="1" ht="12.75" x14ac:dyDescent="0.2"/>
    <row r="622" s="3" customFormat="1" ht="12.75" x14ac:dyDescent="0.2"/>
    <row r="623" s="3" customFormat="1" ht="12.75" x14ac:dyDescent="0.2"/>
    <row r="624" s="3" customFormat="1" ht="12.75" x14ac:dyDescent="0.2"/>
    <row r="625" s="3" customFormat="1" ht="12.75" x14ac:dyDescent="0.2"/>
    <row r="626" s="3" customFormat="1" ht="12.75" x14ac:dyDescent="0.2"/>
    <row r="627" s="3" customFormat="1" ht="12.75" x14ac:dyDescent="0.2"/>
    <row r="628" s="3" customFormat="1" ht="12.75" x14ac:dyDescent="0.2"/>
    <row r="629" s="3" customFormat="1" ht="12.75" x14ac:dyDescent="0.2"/>
    <row r="630" s="3" customFormat="1" ht="12.75" x14ac:dyDescent="0.2"/>
    <row r="631" s="3" customFormat="1" ht="12.75" x14ac:dyDescent="0.2"/>
    <row r="632" s="3" customFormat="1" ht="12.75" x14ac:dyDescent="0.2"/>
    <row r="633" s="3" customFormat="1" ht="12.75" x14ac:dyDescent="0.2"/>
    <row r="634" s="3" customFormat="1" ht="12.75" x14ac:dyDescent="0.2"/>
    <row r="635" s="3" customFormat="1" ht="12.75" x14ac:dyDescent="0.2"/>
    <row r="636" s="3" customFormat="1" ht="12.75" x14ac:dyDescent="0.2"/>
    <row r="637" s="3" customFormat="1" ht="12.75" x14ac:dyDescent="0.2"/>
    <row r="638" s="3" customFormat="1" ht="12.75" x14ac:dyDescent="0.2"/>
    <row r="639" s="3" customFormat="1" ht="12.75" x14ac:dyDescent="0.2"/>
    <row r="640" s="3" customFormat="1" ht="12.75" x14ac:dyDescent="0.2"/>
    <row r="641" s="3" customFormat="1" ht="12.75" x14ac:dyDescent="0.2"/>
    <row r="642" s="3" customFormat="1" ht="12.75" x14ac:dyDescent="0.2"/>
    <row r="643" s="3" customFormat="1" ht="12.75" x14ac:dyDescent="0.2"/>
    <row r="644" s="3" customFormat="1" ht="12.75" x14ac:dyDescent="0.2"/>
    <row r="645" s="3" customFormat="1" ht="12.75" x14ac:dyDescent="0.2"/>
    <row r="646" s="3" customFormat="1" ht="12.75" x14ac:dyDescent="0.2"/>
    <row r="647" s="3" customFormat="1" ht="12.75" x14ac:dyDescent="0.2"/>
    <row r="648" s="3" customFormat="1" ht="12.75" x14ac:dyDescent="0.2"/>
    <row r="649" s="3" customFormat="1" ht="12.75" x14ac:dyDescent="0.2"/>
    <row r="650" s="3" customFormat="1" ht="12.75" x14ac:dyDescent="0.2"/>
    <row r="651" s="3" customFormat="1" ht="12.75" x14ac:dyDescent="0.2"/>
    <row r="652" s="3" customFormat="1" ht="12.75" x14ac:dyDescent="0.2"/>
    <row r="653" s="3" customFormat="1" ht="12.75" x14ac:dyDescent="0.2"/>
    <row r="654" s="3" customFormat="1" ht="12.75" x14ac:dyDescent="0.2"/>
    <row r="655" s="3" customFormat="1" ht="12.75" x14ac:dyDescent="0.2"/>
    <row r="656" s="3" customFormat="1" ht="12.75" x14ac:dyDescent="0.2"/>
    <row r="657" s="3" customFormat="1" ht="12.75" x14ac:dyDescent="0.2"/>
    <row r="658" s="3" customFormat="1" ht="12.75" x14ac:dyDescent="0.2"/>
    <row r="659" s="3" customFormat="1" ht="12.75" x14ac:dyDescent="0.2"/>
    <row r="660" s="3" customFormat="1" ht="12.75" x14ac:dyDescent="0.2"/>
    <row r="661" s="3" customFormat="1" ht="12.75" x14ac:dyDescent="0.2"/>
    <row r="662" s="3" customFormat="1" ht="12.75" x14ac:dyDescent="0.2"/>
    <row r="663" s="3" customFormat="1" ht="12.75" x14ac:dyDescent="0.2"/>
    <row r="664" s="3" customFormat="1" ht="12.75" x14ac:dyDescent="0.2"/>
    <row r="665" s="3" customFormat="1" ht="12.75" x14ac:dyDescent="0.2"/>
    <row r="666" s="3" customFormat="1" ht="12.75" x14ac:dyDescent="0.2"/>
    <row r="667" s="3" customFormat="1" ht="12.75" x14ac:dyDescent="0.2"/>
    <row r="668" s="3" customFormat="1" ht="12.75" x14ac:dyDescent="0.2"/>
    <row r="669" s="3" customFormat="1" ht="12.75" x14ac:dyDescent="0.2"/>
    <row r="670" s="3" customFormat="1" ht="12.75" x14ac:dyDescent="0.2"/>
    <row r="671" s="3" customFormat="1" ht="12.75" x14ac:dyDescent="0.2"/>
    <row r="672" s="3" customFormat="1" ht="12.75" x14ac:dyDescent="0.2"/>
    <row r="673" s="3" customFormat="1" ht="12.75" x14ac:dyDescent="0.2"/>
    <row r="674" s="3" customFormat="1" ht="12.75" x14ac:dyDescent="0.2"/>
    <row r="675" s="3" customFormat="1" ht="12.75" x14ac:dyDescent="0.2"/>
    <row r="676" s="3" customFormat="1" ht="12.75" x14ac:dyDescent="0.2"/>
    <row r="677" s="3" customFormat="1" ht="12.75" x14ac:dyDescent="0.2"/>
    <row r="678" s="3" customFormat="1" ht="12.75" x14ac:dyDescent="0.2"/>
    <row r="679" s="3" customFormat="1" ht="12.75" x14ac:dyDescent="0.2"/>
    <row r="680" s="3" customFormat="1" ht="12.75" x14ac:dyDescent="0.2"/>
    <row r="681" s="3" customFormat="1" ht="12.75" x14ac:dyDescent="0.2"/>
    <row r="682" s="3" customFormat="1" ht="12.75" x14ac:dyDescent="0.2"/>
    <row r="683" s="3" customFormat="1" ht="12.75" x14ac:dyDescent="0.2"/>
    <row r="684" s="3" customFormat="1" ht="12.75" x14ac:dyDescent="0.2"/>
    <row r="685" s="3" customFormat="1" ht="12.75" x14ac:dyDescent="0.2"/>
    <row r="686" s="3" customFormat="1" ht="12.75" x14ac:dyDescent="0.2"/>
    <row r="687" s="3" customFormat="1" ht="12.75" x14ac:dyDescent="0.2"/>
    <row r="688" s="3" customFormat="1" ht="12.75" x14ac:dyDescent="0.2"/>
    <row r="689" s="3" customFormat="1" ht="12.75" x14ac:dyDescent="0.2"/>
    <row r="690" s="3" customFormat="1" ht="12.75" x14ac:dyDescent="0.2"/>
    <row r="691" s="3" customFormat="1" ht="12.75" x14ac:dyDescent="0.2"/>
    <row r="692" s="3" customFormat="1" ht="12.75" x14ac:dyDescent="0.2"/>
    <row r="693" s="3" customFormat="1" ht="12.75" x14ac:dyDescent="0.2"/>
    <row r="694" s="3" customFormat="1" ht="12.75" x14ac:dyDescent="0.2"/>
    <row r="695" s="3" customFormat="1" ht="12.75" x14ac:dyDescent="0.2"/>
    <row r="696" s="3" customFormat="1" ht="12.75" x14ac:dyDescent="0.2"/>
    <row r="697" s="3" customFormat="1" ht="12.75" x14ac:dyDescent="0.2"/>
    <row r="698" s="3" customFormat="1" ht="12.75" x14ac:dyDescent="0.2"/>
    <row r="699" s="3" customFormat="1" ht="12.75" x14ac:dyDescent="0.2"/>
    <row r="700" s="3" customFormat="1" ht="12.75" x14ac:dyDescent="0.2"/>
    <row r="701" s="3" customFormat="1" ht="12.75" x14ac:dyDescent="0.2"/>
    <row r="702" s="3" customFormat="1" ht="12.75" x14ac:dyDescent="0.2"/>
    <row r="703" s="3" customFormat="1" ht="12.75" x14ac:dyDescent="0.2"/>
    <row r="704" s="3" customFormat="1" ht="12.75" x14ac:dyDescent="0.2"/>
    <row r="705" s="3" customFormat="1" ht="12.75" x14ac:dyDescent="0.2"/>
    <row r="706" s="3" customFormat="1" ht="12.75" x14ac:dyDescent="0.2"/>
    <row r="707" s="3" customFormat="1" ht="12.75" x14ac:dyDescent="0.2"/>
    <row r="708" s="3" customFormat="1" ht="12.75" x14ac:dyDescent="0.2"/>
    <row r="709" s="3" customFormat="1" ht="12.75" x14ac:dyDescent="0.2"/>
    <row r="710" s="3" customFormat="1" ht="12.75" x14ac:dyDescent="0.2"/>
    <row r="711" s="3" customFormat="1" ht="12.75" x14ac:dyDescent="0.2"/>
    <row r="712" s="3" customFormat="1" ht="12.75" x14ac:dyDescent="0.2"/>
    <row r="713" s="3" customFormat="1" ht="12.75" x14ac:dyDescent="0.2"/>
    <row r="714" s="3" customFormat="1" ht="12.75" x14ac:dyDescent="0.2"/>
    <row r="715" s="3" customFormat="1" ht="12.75" x14ac:dyDescent="0.2"/>
    <row r="716" s="3" customFormat="1" ht="12.75" x14ac:dyDescent="0.2"/>
    <row r="717" s="3" customFormat="1" ht="12.75" x14ac:dyDescent="0.2"/>
    <row r="718" s="3" customFormat="1" ht="12.75" x14ac:dyDescent="0.2"/>
    <row r="719" s="3" customFormat="1" ht="12.75" x14ac:dyDescent="0.2"/>
    <row r="720" s="3" customFormat="1" ht="12.75" x14ac:dyDescent="0.2"/>
    <row r="721" s="3" customFormat="1" ht="12.75" x14ac:dyDescent="0.2"/>
    <row r="722" s="3" customFormat="1" ht="12.75" x14ac:dyDescent="0.2"/>
    <row r="723" s="3" customFormat="1" ht="12.75" x14ac:dyDescent="0.2"/>
    <row r="724" s="3" customFormat="1" ht="12.75" x14ac:dyDescent="0.2"/>
    <row r="725" s="3" customFormat="1" ht="12.75" x14ac:dyDescent="0.2"/>
    <row r="726" s="3" customFormat="1" ht="12.75" x14ac:dyDescent="0.2"/>
    <row r="727" s="3" customFormat="1" ht="12.75" x14ac:dyDescent="0.2"/>
    <row r="728" s="3" customFormat="1" ht="12.75" x14ac:dyDescent="0.2"/>
    <row r="729" s="3" customFormat="1" ht="12.75" x14ac:dyDescent="0.2"/>
    <row r="730" s="3" customFormat="1" ht="12.75" x14ac:dyDescent="0.2"/>
    <row r="731" s="3" customFormat="1" ht="12.75" x14ac:dyDescent="0.2"/>
    <row r="732" s="3" customFormat="1" ht="12.75" x14ac:dyDescent="0.2"/>
    <row r="733" s="3" customFormat="1" ht="12.75" x14ac:dyDescent="0.2"/>
    <row r="734" s="3" customFormat="1" ht="12.75" x14ac:dyDescent="0.2"/>
    <row r="735" s="3" customFormat="1" ht="12.75" x14ac:dyDescent="0.2"/>
    <row r="736" s="3" customFormat="1" ht="12.75" x14ac:dyDescent="0.2"/>
    <row r="737" s="3" customFormat="1" ht="12.75" x14ac:dyDescent="0.2"/>
    <row r="738" s="3" customFormat="1" ht="12.75" x14ac:dyDescent="0.2"/>
    <row r="739" s="3" customFormat="1" ht="12.75" x14ac:dyDescent="0.2"/>
    <row r="740" s="3" customFormat="1" ht="12.75" x14ac:dyDescent="0.2"/>
    <row r="741" s="3" customFormat="1" ht="12.75" x14ac:dyDescent="0.2"/>
    <row r="742" s="3" customFormat="1" ht="12.75" x14ac:dyDescent="0.2"/>
    <row r="743" s="3" customFormat="1" ht="12.75" x14ac:dyDescent="0.2"/>
    <row r="744" s="3" customFormat="1" ht="12.75" x14ac:dyDescent="0.2"/>
    <row r="745" s="3" customFormat="1" ht="12.75" x14ac:dyDescent="0.2"/>
    <row r="746" s="3" customFormat="1" ht="12.75" x14ac:dyDescent="0.2"/>
    <row r="747" s="3" customFormat="1" ht="12.75" x14ac:dyDescent="0.2"/>
    <row r="748" s="3" customFormat="1" ht="12.75" x14ac:dyDescent="0.2"/>
    <row r="749" s="3" customFormat="1" ht="12.75" x14ac:dyDescent="0.2"/>
    <row r="750" s="3" customFormat="1" ht="12.75" x14ac:dyDescent="0.2"/>
    <row r="751" s="3" customFormat="1" ht="12.75" x14ac:dyDescent="0.2"/>
    <row r="752" s="3" customFormat="1" ht="12.75" x14ac:dyDescent="0.2"/>
    <row r="753" s="3" customFormat="1" ht="12.75" x14ac:dyDescent="0.2"/>
    <row r="754" s="3" customFormat="1" ht="12.75" x14ac:dyDescent="0.2"/>
    <row r="755" s="3" customFormat="1" ht="12.75" x14ac:dyDescent="0.2"/>
    <row r="756" s="3" customFormat="1" ht="12.75" x14ac:dyDescent="0.2"/>
    <row r="757" s="3" customFormat="1" ht="12.75" x14ac:dyDescent="0.2"/>
    <row r="758" s="3" customFormat="1" ht="12.75" x14ac:dyDescent="0.2"/>
    <row r="759" s="3" customFormat="1" ht="12.75" x14ac:dyDescent="0.2"/>
    <row r="760" s="3" customFormat="1" ht="12.75" x14ac:dyDescent="0.2"/>
    <row r="761" s="3" customFormat="1" ht="12.75" x14ac:dyDescent="0.2"/>
    <row r="762" s="3" customFormat="1" ht="12.75" x14ac:dyDescent="0.2"/>
    <row r="763" s="3" customFormat="1" ht="12.75" x14ac:dyDescent="0.2"/>
    <row r="764" s="3" customFormat="1" ht="12.75" x14ac:dyDescent="0.2"/>
    <row r="765" s="3" customFormat="1" ht="12.75" x14ac:dyDescent="0.2"/>
    <row r="766" s="3" customFormat="1" ht="12.75" x14ac:dyDescent="0.2"/>
    <row r="767" s="3" customFormat="1" ht="12.75" x14ac:dyDescent="0.2"/>
    <row r="768" s="3" customFormat="1" ht="12.75" x14ac:dyDescent="0.2"/>
    <row r="769" s="3" customFormat="1" ht="12.75" x14ac:dyDescent="0.2"/>
    <row r="770" s="3" customFormat="1" ht="12.75" x14ac:dyDescent="0.2"/>
    <row r="771" s="3" customFormat="1" ht="12.75" x14ac:dyDescent="0.2"/>
    <row r="772" s="3" customFormat="1" ht="12.75" x14ac:dyDescent="0.2"/>
    <row r="773" s="3" customFormat="1" ht="12.75" x14ac:dyDescent="0.2"/>
    <row r="774" s="3" customFormat="1" ht="12.75" x14ac:dyDescent="0.2"/>
    <row r="775" s="3" customFormat="1" ht="12.75" x14ac:dyDescent="0.2"/>
    <row r="776" s="3" customFormat="1" ht="12.75" x14ac:dyDescent="0.2"/>
    <row r="777" s="3" customFormat="1" ht="12.75" x14ac:dyDescent="0.2"/>
    <row r="778" s="3" customFormat="1" ht="12.75" x14ac:dyDescent="0.2"/>
    <row r="779" s="3" customFormat="1" ht="12.75" x14ac:dyDescent="0.2"/>
    <row r="780" s="3" customFormat="1" ht="12.75" x14ac:dyDescent="0.2"/>
    <row r="781" s="3" customFormat="1" ht="12.75" x14ac:dyDescent="0.2"/>
    <row r="782" s="3" customFormat="1" ht="12.75" x14ac:dyDescent="0.2"/>
    <row r="783" s="3" customFormat="1" ht="12.75" x14ac:dyDescent="0.2"/>
    <row r="784" s="3" customFormat="1" ht="12.75" x14ac:dyDescent="0.2"/>
    <row r="785" s="3" customFormat="1" ht="12.75" x14ac:dyDescent="0.2"/>
    <row r="786" s="3" customFormat="1" ht="12.75" x14ac:dyDescent="0.2"/>
    <row r="787" s="3" customFormat="1" ht="12.75" x14ac:dyDescent="0.2"/>
    <row r="788" s="3" customFormat="1" ht="12.75" x14ac:dyDescent="0.2"/>
    <row r="789" s="3" customFormat="1" ht="12.75" x14ac:dyDescent="0.2"/>
    <row r="790" s="3" customFormat="1" ht="12.75" x14ac:dyDescent="0.2"/>
    <row r="791" s="3" customFormat="1" ht="12.75" x14ac:dyDescent="0.2"/>
    <row r="792" s="3" customFormat="1" ht="12.75" x14ac:dyDescent="0.2"/>
    <row r="793" s="3" customFormat="1" ht="12.75" x14ac:dyDescent="0.2"/>
    <row r="794" s="3" customFormat="1" ht="12.75" x14ac:dyDescent="0.2"/>
    <row r="795" s="3" customFormat="1" ht="12.75" x14ac:dyDescent="0.2"/>
    <row r="796" s="3" customFormat="1" ht="12.75" x14ac:dyDescent="0.2"/>
    <row r="797" s="3" customFormat="1" ht="12.75" x14ac:dyDescent="0.2"/>
    <row r="798" s="3" customFormat="1" ht="12.75" x14ac:dyDescent="0.2"/>
    <row r="799" s="3" customFormat="1" ht="12.75" x14ac:dyDescent="0.2"/>
    <row r="800" s="3" customFormat="1" ht="12.75" x14ac:dyDescent="0.2"/>
    <row r="801" s="3" customFormat="1" ht="12.75" x14ac:dyDescent="0.2"/>
    <row r="802" s="3" customFormat="1" ht="12.75" x14ac:dyDescent="0.2"/>
    <row r="803" s="3" customFormat="1" ht="12.75" x14ac:dyDescent="0.2"/>
    <row r="804" s="3" customFormat="1" ht="12.75" x14ac:dyDescent="0.2"/>
    <row r="805" s="3" customFormat="1" ht="12.75" x14ac:dyDescent="0.2"/>
    <row r="806" s="3" customFormat="1" ht="12.75" x14ac:dyDescent="0.2"/>
    <row r="807" s="3" customFormat="1" ht="12.75" x14ac:dyDescent="0.2"/>
    <row r="808" s="3" customFormat="1" ht="12.75" x14ac:dyDescent="0.2"/>
    <row r="809" s="3" customFormat="1" ht="12.75" x14ac:dyDescent="0.2"/>
    <row r="810" s="3" customFormat="1" ht="12.75" x14ac:dyDescent="0.2"/>
    <row r="811" s="3" customFormat="1" ht="12.75" x14ac:dyDescent="0.2"/>
    <row r="812" s="3" customFormat="1" ht="12.75" x14ac:dyDescent="0.2"/>
    <row r="813" s="3" customFormat="1" ht="12.75" x14ac:dyDescent="0.2"/>
    <row r="814" s="3" customFormat="1" ht="12.75" x14ac:dyDescent="0.2"/>
    <row r="815" s="3" customFormat="1" ht="12.75" x14ac:dyDescent="0.2"/>
    <row r="816" s="3" customFormat="1" ht="12.75" x14ac:dyDescent="0.2"/>
    <row r="817" s="3" customFormat="1" ht="12.75" x14ac:dyDescent="0.2"/>
    <row r="818" s="3" customFormat="1" ht="12.75" x14ac:dyDescent="0.2"/>
    <row r="819" s="3" customFormat="1" ht="12.75" x14ac:dyDescent="0.2"/>
    <row r="820" s="3" customFormat="1" ht="12.75" x14ac:dyDescent="0.2"/>
    <row r="821" s="3" customFormat="1" ht="12.75" x14ac:dyDescent="0.2"/>
    <row r="822" s="3" customFormat="1" ht="12.75" x14ac:dyDescent="0.2"/>
    <row r="823" s="3" customFormat="1" ht="12.75" x14ac:dyDescent="0.2"/>
    <row r="824" s="3" customFormat="1" ht="12.75" x14ac:dyDescent="0.2"/>
    <row r="825" s="3" customFormat="1" ht="12.75" x14ac:dyDescent="0.2"/>
    <row r="826" s="3" customFormat="1" ht="12.75" x14ac:dyDescent="0.2"/>
    <row r="827" s="3" customFormat="1" ht="12.75" x14ac:dyDescent="0.2"/>
    <row r="828" s="3" customFormat="1" ht="12.75" x14ac:dyDescent="0.2"/>
    <row r="829" s="3" customFormat="1" ht="12.75" x14ac:dyDescent="0.2"/>
    <row r="830" s="3" customFormat="1" ht="12.75" x14ac:dyDescent="0.2"/>
    <row r="831" s="3" customFormat="1" ht="12.75" x14ac:dyDescent="0.2"/>
    <row r="832" s="3" customFormat="1" ht="12.75" x14ac:dyDescent="0.2"/>
    <row r="833" s="3" customFormat="1" ht="12.75" x14ac:dyDescent="0.2"/>
    <row r="834" s="3" customFormat="1" ht="12.75" x14ac:dyDescent="0.2"/>
    <row r="835" s="3" customFormat="1" ht="12.75" x14ac:dyDescent="0.2"/>
    <row r="836" s="3" customFormat="1" ht="12.75" x14ac:dyDescent="0.2"/>
    <row r="837" s="3" customFormat="1" ht="12.75" x14ac:dyDescent="0.2"/>
    <row r="838" s="3" customFormat="1" ht="12.75" x14ac:dyDescent="0.2"/>
    <row r="839" s="3" customFormat="1" ht="12.75" x14ac:dyDescent="0.2"/>
    <row r="840" s="3" customFormat="1" ht="12.75" x14ac:dyDescent="0.2"/>
    <row r="841" s="3" customFormat="1" ht="12.75" x14ac:dyDescent="0.2"/>
    <row r="842" s="3" customFormat="1" ht="12.75" x14ac:dyDescent="0.2"/>
    <row r="843" s="3" customFormat="1" ht="12.75" x14ac:dyDescent="0.2"/>
    <row r="844" s="3" customFormat="1" ht="12.75" x14ac:dyDescent="0.2"/>
    <row r="845" s="3" customFormat="1" ht="12.75" x14ac:dyDescent="0.2"/>
    <row r="846" s="3" customFormat="1" ht="12.75" x14ac:dyDescent="0.2"/>
    <row r="847" s="3" customFormat="1" ht="12.75" x14ac:dyDescent="0.2"/>
    <row r="848" s="3" customFormat="1" ht="12.75" x14ac:dyDescent="0.2"/>
    <row r="849" s="3" customFormat="1" ht="12.75" x14ac:dyDescent="0.2"/>
    <row r="850" s="3" customFormat="1" ht="12.75" x14ac:dyDescent="0.2"/>
    <row r="851" s="3" customFormat="1" ht="12.75" x14ac:dyDescent="0.2"/>
    <row r="852" s="3" customFormat="1" ht="12.75" x14ac:dyDescent="0.2"/>
    <row r="853" s="3" customFormat="1" ht="12.75" x14ac:dyDescent="0.2"/>
    <row r="854" s="3" customFormat="1" ht="12.75" x14ac:dyDescent="0.2"/>
    <row r="855" s="3" customFormat="1" ht="12.75" x14ac:dyDescent="0.2"/>
    <row r="856" s="3" customFormat="1" ht="12.75" x14ac:dyDescent="0.2"/>
    <row r="857" s="3" customFormat="1" ht="12.75" x14ac:dyDescent="0.2"/>
    <row r="858" s="3" customFormat="1" ht="12.75" x14ac:dyDescent="0.2"/>
    <row r="859" s="3" customFormat="1" ht="12.75" x14ac:dyDescent="0.2"/>
    <row r="860" s="3" customFormat="1" ht="12.75" x14ac:dyDescent="0.2"/>
    <row r="861" s="3" customFormat="1" ht="12.75" x14ac:dyDescent="0.2"/>
    <row r="862" s="3" customFormat="1" ht="12.75" x14ac:dyDescent="0.2"/>
    <row r="863" s="3" customFormat="1" ht="12.75" x14ac:dyDescent="0.2"/>
    <row r="864" s="3" customFormat="1" ht="12.75" x14ac:dyDescent="0.2"/>
    <row r="865" s="3" customFormat="1" ht="12.75" x14ac:dyDescent="0.2"/>
    <row r="866" s="3" customFormat="1" ht="12.75" x14ac:dyDescent="0.2"/>
    <row r="867" s="3" customFormat="1" ht="12.75" x14ac:dyDescent="0.2"/>
    <row r="868" s="3" customFormat="1" ht="12.75" x14ac:dyDescent="0.2"/>
    <row r="869" s="3" customFormat="1" ht="12.75" x14ac:dyDescent="0.2"/>
    <row r="870" s="3" customFormat="1" ht="12.75" x14ac:dyDescent="0.2"/>
    <row r="871" s="3" customFormat="1" ht="12.75" x14ac:dyDescent="0.2"/>
    <row r="872" s="3" customFormat="1" ht="12.75" x14ac:dyDescent="0.2"/>
    <row r="873" s="3" customFormat="1" ht="12.75" x14ac:dyDescent="0.2"/>
    <row r="874" s="3" customFormat="1" ht="12.75" x14ac:dyDescent="0.2"/>
    <row r="875" s="3" customFormat="1" ht="12.75" x14ac:dyDescent="0.2"/>
    <row r="876" s="3" customFormat="1" ht="12.75" x14ac:dyDescent="0.2"/>
    <row r="877" s="3" customFormat="1" ht="12.75" x14ac:dyDescent="0.2"/>
    <row r="878" s="3" customFormat="1" ht="12.75" x14ac:dyDescent="0.2"/>
    <row r="879" s="3" customFormat="1" ht="12.75" x14ac:dyDescent="0.2"/>
    <row r="880" s="3" customFormat="1" ht="12.75" x14ac:dyDescent="0.2"/>
    <row r="881" s="3" customFormat="1" ht="12.75" x14ac:dyDescent="0.2"/>
    <row r="882" s="3" customFormat="1" ht="12.75" x14ac:dyDescent="0.2"/>
    <row r="883" s="3" customFormat="1" ht="12.75" x14ac:dyDescent="0.2"/>
    <row r="884" s="3" customFormat="1" ht="12.75" x14ac:dyDescent="0.2"/>
    <row r="885" s="3" customFormat="1" ht="12.75" x14ac:dyDescent="0.2"/>
    <row r="886" s="3" customFormat="1" ht="12.75" x14ac:dyDescent="0.2"/>
    <row r="887" s="3" customFormat="1" ht="12.75" x14ac:dyDescent="0.2"/>
    <row r="888" s="3" customFormat="1" ht="12.75" x14ac:dyDescent="0.2"/>
    <row r="889" s="3" customFormat="1" ht="12.75" x14ac:dyDescent="0.2"/>
    <row r="890" s="3" customFormat="1" ht="12.75" x14ac:dyDescent="0.2"/>
    <row r="891" s="3" customFormat="1" ht="12.75" x14ac:dyDescent="0.2"/>
    <row r="892" s="3" customFormat="1" ht="12.75" x14ac:dyDescent="0.2"/>
    <row r="893" s="3" customFormat="1" ht="12.75" x14ac:dyDescent="0.2"/>
    <row r="894" s="3" customFormat="1" ht="12.75" x14ac:dyDescent="0.2"/>
    <row r="895" s="3" customFormat="1" ht="12.75" x14ac:dyDescent="0.2"/>
    <row r="896" s="3" customFormat="1" ht="12.75" x14ac:dyDescent="0.2"/>
    <row r="897" s="3" customFormat="1" ht="12.75" x14ac:dyDescent="0.2"/>
    <row r="898" s="3" customFormat="1" ht="12.75" x14ac:dyDescent="0.2"/>
    <row r="899" s="3" customFormat="1" ht="12.75" x14ac:dyDescent="0.2"/>
    <row r="900" s="3" customFormat="1" ht="12.75" x14ac:dyDescent="0.2"/>
    <row r="901" s="3" customFormat="1" ht="12.75" x14ac:dyDescent="0.2"/>
    <row r="902" s="3" customFormat="1" ht="12.75" x14ac:dyDescent="0.2"/>
    <row r="903" s="3" customFormat="1" ht="12.75" x14ac:dyDescent="0.2"/>
    <row r="904" s="3" customFormat="1" ht="12.75" x14ac:dyDescent="0.2"/>
    <row r="905" s="3" customFormat="1" ht="12.75" x14ac:dyDescent="0.2"/>
    <row r="906" s="3" customFormat="1" ht="12.75" x14ac:dyDescent="0.2"/>
    <row r="907" s="3" customFormat="1" ht="12.75" x14ac:dyDescent="0.2"/>
    <row r="908" s="3" customFormat="1" ht="12.75" x14ac:dyDescent="0.2"/>
    <row r="909" s="3" customFormat="1" ht="12.75" x14ac:dyDescent="0.2"/>
    <row r="910" s="3" customFormat="1" ht="12.75" x14ac:dyDescent="0.2"/>
    <row r="911" s="3" customFormat="1" ht="12.75" x14ac:dyDescent="0.2"/>
    <row r="912" s="3" customFormat="1" ht="12.75" x14ac:dyDescent="0.2"/>
    <row r="913" s="3" customFormat="1" ht="12.75" x14ac:dyDescent="0.2"/>
    <row r="914" s="3" customFormat="1" ht="12.75" x14ac:dyDescent="0.2"/>
    <row r="915" s="3" customFormat="1" ht="12.75" x14ac:dyDescent="0.2"/>
    <row r="916" s="3" customFormat="1" ht="12.75" x14ac:dyDescent="0.2"/>
    <row r="917" s="3" customFormat="1" ht="12.75" x14ac:dyDescent="0.2"/>
    <row r="918" s="3" customFormat="1" ht="12.75" x14ac:dyDescent="0.2"/>
    <row r="919" s="3" customFormat="1" ht="12.75" x14ac:dyDescent="0.2"/>
    <row r="920" s="3" customFormat="1" ht="12.75" x14ac:dyDescent="0.2"/>
    <row r="921" s="3" customFormat="1" ht="12.75" x14ac:dyDescent="0.2"/>
    <row r="922" s="3" customFormat="1" ht="12.75" x14ac:dyDescent="0.2"/>
    <row r="923" s="3" customFormat="1" ht="12.75" x14ac:dyDescent="0.2"/>
    <row r="924" s="3" customFormat="1" ht="12.75" x14ac:dyDescent="0.2"/>
    <row r="925" s="3" customFormat="1" ht="12.75" x14ac:dyDescent="0.2"/>
    <row r="926" s="3" customFormat="1" ht="12.75" x14ac:dyDescent="0.2"/>
    <row r="927" s="3" customFormat="1" ht="12.75" x14ac:dyDescent="0.2"/>
    <row r="928" s="3" customFormat="1" ht="12.75" x14ac:dyDescent="0.2"/>
    <row r="929" s="3" customFormat="1" ht="12.75" x14ac:dyDescent="0.2"/>
    <row r="930" s="3" customFormat="1" ht="12.75" x14ac:dyDescent="0.2"/>
    <row r="931" s="3" customFormat="1" ht="12.75" x14ac:dyDescent="0.2"/>
    <row r="932" s="3" customFormat="1" ht="12.75" x14ac:dyDescent="0.2"/>
    <row r="933" s="3" customFormat="1" ht="12.75" x14ac:dyDescent="0.2"/>
    <row r="934" s="3" customFormat="1" ht="12.75" x14ac:dyDescent="0.2"/>
    <row r="935" s="3" customFormat="1" ht="12.75" x14ac:dyDescent="0.2"/>
    <row r="936" s="3" customFormat="1" ht="12.75" x14ac:dyDescent="0.2"/>
    <row r="937" s="3" customFormat="1" ht="12.75" x14ac:dyDescent="0.2"/>
    <row r="938" s="3" customFormat="1" ht="12.75" x14ac:dyDescent="0.2"/>
    <row r="939" s="3" customFormat="1" ht="12.75" x14ac:dyDescent="0.2"/>
    <row r="940" s="3" customFormat="1" ht="12.75" x14ac:dyDescent="0.2"/>
    <row r="941" s="3" customFormat="1" ht="12.75" x14ac:dyDescent="0.2"/>
    <row r="942" s="3" customFormat="1" ht="12.75" x14ac:dyDescent="0.2"/>
    <row r="943" s="3" customFormat="1" ht="12.75" x14ac:dyDescent="0.2"/>
    <row r="944" s="3" customFormat="1" ht="12.75" x14ac:dyDescent="0.2"/>
    <row r="945" s="3" customFormat="1" ht="12.75" x14ac:dyDescent="0.2"/>
    <row r="946" s="3" customFormat="1" ht="12.75" x14ac:dyDescent="0.2"/>
    <row r="947" s="3" customFormat="1" ht="12.75" x14ac:dyDescent="0.2"/>
    <row r="948" s="3" customFormat="1" ht="12.75" x14ac:dyDescent="0.2"/>
    <row r="949" s="3" customFormat="1" ht="12.75" x14ac:dyDescent="0.2"/>
    <row r="950" s="3" customFormat="1" ht="12.75" x14ac:dyDescent="0.2"/>
    <row r="951" s="3" customFormat="1" ht="12.75" x14ac:dyDescent="0.2"/>
    <row r="952" s="3" customFormat="1" ht="12.75" x14ac:dyDescent="0.2"/>
    <row r="953" s="3" customFormat="1" ht="12.75" x14ac:dyDescent="0.2"/>
    <row r="954" s="3" customFormat="1" ht="12.75" x14ac:dyDescent="0.2"/>
    <row r="955" s="3" customFormat="1" ht="12.75" x14ac:dyDescent="0.2"/>
    <row r="956" s="3" customFormat="1" ht="12.75" x14ac:dyDescent="0.2"/>
    <row r="957" s="3" customFormat="1" ht="12.75" x14ac:dyDescent="0.2"/>
    <row r="958" s="3" customFormat="1" ht="12.75" x14ac:dyDescent="0.2"/>
    <row r="959" s="3" customFormat="1" ht="12.75" x14ac:dyDescent="0.2"/>
    <row r="960" s="3" customFormat="1" ht="12.75" x14ac:dyDescent="0.2"/>
    <row r="961" s="3" customFormat="1" ht="12.75" x14ac:dyDescent="0.2"/>
    <row r="962" s="3" customFormat="1" ht="12.75" x14ac:dyDescent="0.2"/>
    <row r="963" s="3" customFormat="1" ht="12.75" x14ac:dyDescent="0.2"/>
    <row r="964" s="3" customFormat="1" ht="12.75" x14ac:dyDescent="0.2"/>
    <row r="965" s="3" customFormat="1" ht="12.75" x14ac:dyDescent="0.2"/>
    <row r="966" s="3" customFormat="1" ht="12.75" x14ac:dyDescent="0.2"/>
    <row r="967" s="3" customFormat="1" ht="12.75" x14ac:dyDescent="0.2"/>
    <row r="968" s="3" customFormat="1" ht="12.75" x14ac:dyDescent="0.2"/>
    <row r="969" s="3" customFormat="1" ht="12.75" x14ac:dyDescent="0.2"/>
    <row r="970" s="3" customFormat="1" ht="12.75" x14ac:dyDescent="0.2"/>
    <row r="971" s="3" customFormat="1" ht="12.75" x14ac:dyDescent="0.2"/>
    <row r="972" s="3" customFormat="1" ht="12.75" x14ac:dyDescent="0.2"/>
    <row r="973" s="3" customFormat="1" ht="12.75" x14ac:dyDescent="0.2"/>
    <row r="974" s="3" customFormat="1" ht="12.75" x14ac:dyDescent="0.2"/>
    <row r="975" s="3" customFormat="1" ht="12.75" x14ac:dyDescent="0.2"/>
    <row r="976" s="3" customFormat="1" ht="12.75" x14ac:dyDescent="0.2"/>
    <row r="977" s="3" customFormat="1" ht="12.75" x14ac:dyDescent="0.2"/>
    <row r="978" s="3" customFormat="1" ht="12.75" x14ac:dyDescent="0.2"/>
    <row r="979" s="3" customFormat="1" ht="12.75" x14ac:dyDescent="0.2"/>
    <row r="980" s="3" customFormat="1" ht="12.75" x14ac:dyDescent="0.2"/>
    <row r="981" s="3" customFormat="1" ht="12.75" x14ac:dyDescent="0.2"/>
    <row r="982" s="3" customFormat="1" ht="12.75" x14ac:dyDescent="0.2"/>
    <row r="983" s="3" customFormat="1" ht="12.75" x14ac:dyDescent="0.2"/>
    <row r="984" s="3" customFormat="1" ht="12.75" x14ac:dyDescent="0.2"/>
    <row r="985" s="3" customFormat="1" ht="12.75" x14ac:dyDescent="0.2"/>
    <row r="986" s="3" customFormat="1" ht="12.75" x14ac:dyDescent="0.2"/>
    <row r="987" s="3" customFormat="1" ht="12.75" x14ac:dyDescent="0.2"/>
    <row r="988" s="3" customFormat="1" ht="12.75" x14ac:dyDescent="0.2"/>
    <row r="989" s="3" customFormat="1" ht="12.75" x14ac:dyDescent="0.2"/>
    <row r="990" s="3" customFormat="1" ht="12.75" x14ac:dyDescent="0.2"/>
    <row r="991" s="3" customFormat="1" ht="12.75" x14ac:dyDescent="0.2"/>
    <row r="992" s="3" customFormat="1" ht="12.75" x14ac:dyDescent="0.2"/>
    <row r="993" s="3" customFormat="1" ht="12.75" x14ac:dyDescent="0.2"/>
    <row r="994" s="3" customFormat="1" ht="12.75" x14ac:dyDescent="0.2"/>
    <row r="995" s="3" customFormat="1" ht="12.75" x14ac:dyDescent="0.2"/>
    <row r="996" s="3" customFormat="1" ht="12.75" x14ac:dyDescent="0.2"/>
    <row r="997" s="3" customFormat="1" ht="12.75" x14ac:dyDescent="0.2"/>
    <row r="998" s="3" customFormat="1" ht="12.75" x14ac:dyDescent="0.2"/>
    <row r="999" s="3" customFormat="1" ht="12.75" x14ac:dyDescent="0.2"/>
    <row r="1000" s="3" customFormat="1" ht="12.75" x14ac:dyDescent="0.2"/>
    <row r="1001" s="3" customFormat="1" ht="12.75" x14ac:dyDescent="0.2"/>
    <row r="1002" s="3" customFormat="1" ht="12.75" x14ac:dyDescent="0.2"/>
    <row r="1003" s="3" customFormat="1" ht="12.75" x14ac:dyDescent="0.2"/>
    <row r="1004" s="3" customFormat="1" ht="12.75" x14ac:dyDescent="0.2"/>
    <row r="1005" s="3" customFormat="1" ht="12.75" x14ac:dyDescent="0.2"/>
    <row r="1006" s="3" customFormat="1" ht="12.75" x14ac:dyDescent="0.2"/>
    <row r="1007" s="3" customFormat="1" ht="12.75" x14ac:dyDescent="0.2"/>
    <row r="1008" s="3" customFormat="1" ht="12.75" x14ac:dyDescent="0.2"/>
    <row r="1009" s="3" customFormat="1" ht="12.75" x14ac:dyDescent="0.2"/>
    <row r="1010" s="3" customFormat="1" ht="12.75" x14ac:dyDescent="0.2"/>
    <row r="1011" s="3" customFormat="1" ht="12.75" x14ac:dyDescent="0.2"/>
    <row r="1012" s="3" customFormat="1" ht="12.75" x14ac:dyDescent="0.2"/>
    <row r="1013" s="3" customFormat="1" ht="12.75" x14ac:dyDescent="0.2"/>
    <row r="1014" s="3" customFormat="1" ht="12.75" x14ac:dyDescent="0.2"/>
    <row r="1015" s="3" customFormat="1" ht="12.75" x14ac:dyDescent="0.2"/>
    <row r="1016" s="3" customFormat="1" ht="12.75" x14ac:dyDescent="0.2"/>
    <row r="1017" s="3" customFormat="1" ht="12.75" x14ac:dyDescent="0.2"/>
    <row r="1018" s="3" customFormat="1" ht="12.75" x14ac:dyDescent="0.2"/>
    <row r="1019" s="3" customFormat="1" ht="12.75" x14ac:dyDescent="0.2"/>
    <row r="1020" s="3" customFormat="1" ht="12.75" x14ac:dyDescent="0.2"/>
    <row r="1021" s="3" customFormat="1" ht="12.75" x14ac:dyDescent="0.2"/>
    <row r="1022" s="3" customFormat="1" ht="12.75" x14ac:dyDescent="0.2"/>
    <row r="1023" s="3" customFormat="1" ht="12.75" x14ac:dyDescent="0.2"/>
    <row r="1024" s="3" customFormat="1" ht="12.75" x14ac:dyDescent="0.2"/>
    <row r="1025" s="3" customFormat="1" ht="12.75" x14ac:dyDescent="0.2"/>
    <row r="1026" s="3" customFormat="1" ht="12.75" x14ac:dyDescent="0.2"/>
    <row r="1027" s="3" customFormat="1" ht="12.75" x14ac:dyDescent="0.2"/>
    <row r="1028" s="3" customFormat="1" ht="12.75" x14ac:dyDescent="0.2"/>
    <row r="1029" s="3" customFormat="1" ht="12.75" x14ac:dyDescent="0.2"/>
    <row r="1030" s="3" customFormat="1" ht="12.75" x14ac:dyDescent="0.2"/>
    <row r="1031" s="3" customFormat="1" ht="12.75" x14ac:dyDescent="0.2"/>
    <row r="1032" s="3" customFormat="1" ht="12.75" x14ac:dyDescent="0.2"/>
    <row r="1033" s="3" customFormat="1" ht="12.75" x14ac:dyDescent="0.2"/>
    <row r="1034" s="3" customFormat="1" ht="12.75" x14ac:dyDescent="0.2"/>
    <row r="1035" s="3" customFormat="1" ht="12.75" x14ac:dyDescent="0.2"/>
    <row r="1036" s="3" customFormat="1" ht="12.75" x14ac:dyDescent="0.2"/>
    <row r="1037" s="3" customFormat="1" ht="12.75" x14ac:dyDescent="0.2"/>
    <row r="1038" s="3" customFormat="1" ht="12.75" x14ac:dyDescent="0.2"/>
    <row r="1039" s="3" customFormat="1" ht="12.75" x14ac:dyDescent="0.2"/>
    <row r="1040" s="3" customFormat="1" ht="12.75" x14ac:dyDescent="0.2"/>
    <row r="1041" s="3" customFormat="1" ht="12.75" x14ac:dyDescent="0.2"/>
    <row r="1042" s="3" customFormat="1" ht="12.75" x14ac:dyDescent="0.2"/>
    <row r="1043" s="3" customFormat="1" ht="12.75" x14ac:dyDescent="0.2"/>
    <row r="1044" s="3" customFormat="1" ht="12.75" x14ac:dyDescent="0.2"/>
    <row r="1045" s="3" customFormat="1" ht="12.75" x14ac:dyDescent="0.2"/>
    <row r="1046" s="3" customFormat="1" ht="12.75" x14ac:dyDescent="0.2"/>
    <row r="1047" s="3" customFormat="1" ht="12.75" x14ac:dyDescent="0.2"/>
    <row r="1048" s="3" customFormat="1" ht="12.75" x14ac:dyDescent="0.2"/>
    <row r="1049" s="3" customFormat="1" ht="12.75" x14ac:dyDescent="0.2"/>
    <row r="1050" s="3" customFormat="1" ht="12.75" x14ac:dyDescent="0.2"/>
    <row r="1051" s="3" customFormat="1" ht="12.75" x14ac:dyDescent="0.2"/>
    <row r="1052" s="3" customFormat="1" ht="12.75" x14ac:dyDescent="0.2"/>
    <row r="1053" s="3" customFormat="1" ht="12.75" x14ac:dyDescent="0.2"/>
    <row r="1054" s="3" customFormat="1" ht="12.75" x14ac:dyDescent="0.2"/>
    <row r="1055" s="3" customFormat="1" ht="12.75" x14ac:dyDescent="0.2"/>
    <row r="1056" s="3" customFormat="1" ht="12.75" x14ac:dyDescent="0.2"/>
    <row r="1057" s="3" customFormat="1" ht="12.75" x14ac:dyDescent="0.2"/>
    <row r="1058" s="3" customFormat="1" ht="12.75" x14ac:dyDescent="0.2"/>
    <row r="1059" s="3" customFormat="1" ht="12.75" x14ac:dyDescent="0.2"/>
    <row r="1060" s="3" customFormat="1" ht="12.75" x14ac:dyDescent="0.2"/>
    <row r="1061" s="3" customFormat="1" ht="12.75" x14ac:dyDescent="0.2"/>
    <row r="1062" s="3" customFormat="1" ht="12.75" x14ac:dyDescent="0.2"/>
    <row r="1063" s="3" customFormat="1" ht="12.75" x14ac:dyDescent="0.2"/>
    <row r="1064" s="3" customFormat="1" ht="12.75" x14ac:dyDescent="0.2"/>
    <row r="1065" s="3" customFormat="1" ht="12.75" x14ac:dyDescent="0.2"/>
    <row r="1066" s="3" customFormat="1" ht="12.75" x14ac:dyDescent="0.2"/>
    <row r="1067" s="3" customFormat="1" ht="12.75" x14ac:dyDescent="0.2"/>
    <row r="1068" s="3" customFormat="1" ht="12.75" x14ac:dyDescent="0.2"/>
    <row r="1069" s="3" customFormat="1" ht="12.75" x14ac:dyDescent="0.2"/>
    <row r="1070" s="3" customFormat="1" ht="12.75" x14ac:dyDescent="0.2"/>
    <row r="1071" s="3" customFormat="1" ht="12.75" x14ac:dyDescent="0.2"/>
    <row r="1072" s="3" customFormat="1" ht="12.75" x14ac:dyDescent="0.2"/>
    <row r="1073" s="3" customFormat="1" ht="12.75" x14ac:dyDescent="0.2"/>
    <row r="1074" s="3" customFormat="1" ht="12.75" x14ac:dyDescent="0.2"/>
    <row r="1075" s="3" customFormat="1" ht="12.75" x14ac:dyDescent="0.2"/>
    <row r="1076" s="3" customFormat="1" ht="12.75" x14ac:dyDescent="0.2"/>
    <row r="1077" s="3" customFormat="1" ht="12.75" x14ac:dyDescent="0.2"/>
    <row r="1078" s="3" customFormat="1" ht="12.75" x14ac:dyDescent="0.2"/>
    <row r="1079" s="3" customFormat="1" ht="12.75" x14ac:dyDescent="0.2"/>
    <row r="1080" s="3" customFormat="1" ht="12.75" x14ac:dyDescent="0.2"/>
    <row r="1081" s="3" customFormat="1" ht="12.75" x14ac:dyDescent="0.2"/>
    <row r="1082" s="3" customFormat="1" ht="12.75" x14ac:dyDescent="0.2"/>
    <row r="1083" s="3" customFormat="1" ht="12.75" x14ac:dyDescent="0.2"/>
    <row r="1084" s="3" customFormat="1" ht="12.75" x14ac:dyDescent="0.2"/>
    <row r="1085" s="3" customFormat="1" ht="12.75" x14ac:dyDescent="0.2"/>
    <row r="1086" s="3" customFormat="1" ht="12.75" x14ac:dyDescent="0.2"/>
    <row r="1087" s="3" customFormat="1" ht="12.75" x14ac:dyDescent="0.2"/>
    <row r="1088" s="3" customFormat="1" ht="12.75" x14ac:dyDescent="0.2"/>
    <row r="1089" s="3" customFormat="1" ht="12.75" x14ac:dyDescent="0.2"/>
    <row r="1090" s="3" customFormat="1" ht="12.75" x14ac:dyDescent="0.2"/>
    <row r="1091" s="3" customFormat="1" ht="12.75" x14ac:dyDescent="0.2"/>
    <row r="1092" s="3" customFormat="1" ht="12.75" x14ac:dyDescent="0.2"/>
    <row r="1093" s="3" customFormat="1" ht="12.75" x14ac:dyDescent="0.2"/>
    <row r="1094" s="3" customFormat="1" ht="12.75" x14ac:dyDescent="0.2"/>
    <row r="1095" s="3" customFormat="1" ht="12.75" x14ac:dyDescent="0.2"/>
    <row r="1096" s="3" customFormat="1" ht="12.75" x14ac:dyDescent="0.2"/>
    <row r="1097" s="3" customFormat="1" ht="12.75" x14ac:dyDescent="0.2"/>
    <row r="1098" s="3" customFormat="1" ht="12.75" x14ac:dyDescent="0.2"/>
    <row r="1099" s="3" customFormat="1" ht="12.75" x14ac:dyDescent="0.2"/>
    <row r="1100" s="3" customFormat="1" ht="12.75" x14ac:dyDescent="0.2"/>
    <row r="1101" s="3" customFormat="1" ht="12.75" x14ac:dyDescent="0.2"/>
    <row r="1102" s="3" customFormat="1" ht="12.75" x14ac:dyDescent="0.2"/>
    <row r="1103" s="3" customFormat="1" ht="12.75" x14ac:dyDescent="0.2"/>
    <row r="1104" s="3" customFormat="1" ht="12.75" x14ac:dyDescent="0.2"/>
    <row r="1105" s="3" customFormat="1" ht="12.75" x14ac:dyDescent="0.2"/>
    <row r="1106" s="3" customFormat="1" ht="12.75" x14ac:dyDescent="0.2"/>
    <row r="1107" s="3" customFormat="1" ht="12.75" x14ac:dyDescent="0.2"/>
    <row r="1108" s="3" customFormat="1" ht="12.75" x14ac:dyDescent="0.2"/>
    <row r="1109" s="3" customFormat="1" ht="12.75" x14ac:dyDescent="0.2"/>
    <row r="1110" s="3" customFormat="1" ht="12.75" x14ac:dyDescent="0.2"/>
    <row r="1111" s="3" customFormat="1" ht="12.75" x14ac:dyDescent="0.2"/>
    <row r="1112" s="3" customFormat="1" ht="12.75" x14ac:dyDescent="0.2"/>
    <row r="1113" s="3" customFormat="1" ht="12.75" x14ac:dyDescent="0.2"/>
    <row r="1114" s="3" customFormat="1" ht="12.75" x14ac:dyDescent="0.2"/>
    <row r="1115" s="3" customFormat="1" ht="12.75" x14ac:dyDescent="0.2"/>
    <row r="1116" s="3" customFormat="1" ht="12.75" x14ac:dyDescent="0.2"/>
    <row r="1117" s="3" customFormat="1" ht="12.75" x14ac:dyDescent="0.2"/>
    <row r="1118" s="3" customFormat="1" ht="12.75" x14ac:dyDescent="0.2"/>
    <row r="1119" s="3" customFormat="1" ht="12.75" x14ac:dyDescent="0.2"/>
    <row r="1120" s="3" customFormat="1" ht="12.75" x14ac:dyDescent="0.2"/>
    <row r="1121" s="3" customFormat="1" ht="12.75" x14ac:dyDescent="0.2"/>
    <row r="1122" s="3" customFormat="1" ht="12.75" x14ac:dyDescent="0.2"/>
    <row r="1123" s="3" customFormat="1" ht="12.75" x14ac:dyDescent="0.2"/>
    <row r="1124" s="3" customFormat="1" ht="12.75" x14ac:dyDescent="0.2"/>
    <row r="1125" s="3" customFormat="1" ht="12.75" x14ac:dyDescent="0.2"/>
    <row r="1126" s="3" customFormat="1" ht="12.75" x14ac:dyDescent="0.2"/>
    <row r="1127" s="3" customFormat="1" ht="12.75" x14ac:dyDescent="0.2"/>
    <row r="1128" s="3" customFormat="1" ht="12.75" x14ac:dyDescent="0.2"/>
    <row r="1129" s="3" customFormat="1" ht="12.75" x14ac:dyDescent="0.2"/>
    <row r="1130" s="3" customFormat="1" ht="12.75" x14ac:dyDescent="0.2"/>
    <row r="1131" s="3" customFormat="1" ht="12.75" x14ac:dyDescent="0.2"/>
    <row r="1132" s="3" customFormat="1" ht="12.75" x14ac:dyDescent="0.2"/>
    <row r="1133" s="3" customFormat="1" ht="12.75" x14ac:dyDescent="0.2"/>
    <row r="1134" s="3" customFormat="1" ht="12.75" x14ac:dyDescent="0.2"/>
    <row r="1135" s="3" customFormat="1" ht="12.75" x14ac:dyDescent="0.2"/>
    <row r="1136" s="3" customFormat="1" ht="12.75" x14ac:dyDescent="0.2"/>
    <row r="1137" s="3" customFormat="1" ht="12.75" x14ac:dyDescent="0.2"/>
    <row r="1138" s="3" customFormat="1" ht="12.75" x14ac:dyDescent="0.2"/>
    <row r="1139" s="3" customFormat="1" ht="12.75" x14ac:dyDescent="0.2"/>
    <row r="1140" s="3" customFormat="1" ht="12.75" x14ac:dyDescent="0.2"/>
    <row r="1141" s="3" customFormat="1" ht="12.75" x14ac:dyDescent="0.2"/>
    <row r="1142" s="3" customFormat="1" ht="12.75" x14ac:dyDescent="0.2"/>
    <row r="1143" s="3" customFormat="1" ht="12.75" x14ac:dyDescent="0.2"/>
    <row r="1144" s="3" customFormat="1" ht="12.75" x14ac:dyDescent="0.2"/>
    <row r="1145" s="3" customFormat="1" ht="12.75" x14ac:dyDescent="0.2"/>
    <row r="1146" s="3" customFormat="1" ht="12.75" x14ac:dyDescent="0.2"/>
    <row r="1147" s="3" customFormat="1" ht="12.75" x14ac:dyDescent="0.2"/>
    <row r="1148" s="3" customFormat="1" ht="12.75" x14ac:dyDescent="0.2"/>
    <row r="1149" s="3" customFormat="1" ht="12.75" x14ac:dyDescent="0.2"/>
    <row r="1150" s="3" customFormat="1" ht="12.75" x14ac:dyDescent="0.2"/>
    <row r="1151" s="3" customFormat="1" ht="12.75" x14ac:dyDescent="0.2"/>
    <row r="1152" s="3" customFormat="1" ht="12.75" x14ac:dyDescent="0.2"/>
    <row r="1153" s="3" customFormat="1" ht="12.75" x14ac:dyDescent="0.2"/>
    <row r="1154" s="3" customFormat="1" ht="12.75" x14ac:dyDescent="0.2"/>
    <row r="1155" s="3" customFormat="1" ht="12.75" x14ac:dyDescent="0.2"/>
    <row r="1156" s="3" customFormat="1" ht="12.75" x14ac:dyDescent="0.2"/>
    <row r="1157" s="3" customFormat="1" ht="12.75" x14ac:dyDescent="0.2"/>
    <row r="1158" s="3" customFormat="1" ht="12.75" x14ac:dyDescent="0.2"/>
    <row r="1159" s="3" customFormat="1" ht="12.75" x14ac:dyDescent="0.2"/>
    <row r="1160" s="3" customFormat="1" ht="12.75" x14ac:dyDescent="0.2"/>
    <row r="1161" s="3" customFormat="1" ht="12.75" x14ac:dyDescent="0.2"/>
    <row r="1162" s="3" customFormat="1" ht="12.75" x14ac:dyDescent="0.2"/>
    <row r="1163" s="3" customFormat="1" ht="12.75" x14ac:dyDescent="0.2"/>
    <row r="1164" s="3" customFormat="1" ht="12.75" x14ac:dyDescent="0.2"/>
    <row r="1165" s="3" customFormat="1" ht="12.75" x14ac:dyDescent="0.2"/>
    <row r="1166" s="3" customFormat="1" ht="12.75" x14ac:dyDescent="0.2"/>
    <row r="1167" s="3" customFormat="1" ht="12.75" x14ac:dyDescent="0.2"/>
    <row r="1168" s="3" customFormat="1" ht="12.75" x14ac:dyDescent="0.2"/>
    <row r="1169" s="3" customFormat="1" ht="12.75" x14ac:dyDescent="0.2"/>
    <row r="1170" s="3" customFormat="1" ht="12.75" x14ac:dyDescent="0.2"/>
    <row r="1171" s="3" customFormat="1" ht="12.75" x14ac:dyDescent="0.2"/>
    <row r="1172" s="3" customFormat="1" ht="12.75" x14ac:dyDescent="0.2"/>
    <row r="1173" s="3" customFormat="1" ht="12.75" x14ac:dyDescent="0.2"/>
    <row r="1174" s="3" customFormat="1" ht="12.75" x14ac:dyDescent="0.2"/>
    <row r="1175" s="3" customFormat="1" ht="12.75" x14ac:dyDescent="0.2"/>
    <row r="1176" s="3" customFormat="1" ht="12.75" x14ac:dyDescent="0.2"/>
    <row r="1177" s="3" customFormat="1" ht="12.75" x14ac:dyDescent="0.2"/>
    <row r="1178" s="3" customFormat="1" ht="12.75" x14ac:dyDescent="0.2"/>
    <row r="1179" s="3" customFormat="1" ht="12.75" x14ac:dyDescent="0.2"/>
    <row r="1180" s="3" customFormat="1" ht="12.75" x14ac:dyDescent="0.2"/>
    <row r="1181" s="3" customFormat="1" ht="12.75" x14ac:dyDescent="0.2"/>
    <row r="1182" s="3" customFormat="1" ht="12.75" x14ac:dyDescent="0.2"/>
    <row r="1183" s="3" customFormat="1" ht="12.75" x14ac:dyDescent="0.2"/>
    <row r="1184" s="3" customFormat="1" ht="12.75" x14ac:dyDescent="0.2"/>
    <row r="1185" s="3" customFormat="1" ht="12.75" x14ac:dyDescent="0.2"/>
    <row r="1186" s="3" customFormat="1" ht="12.75" x14ac:dyDescent="0.2"/>
    <row r="1187" s="3" customFormat="1" ht="12.75" x14ac:dyDescent="0.2"/>
    <row r="1188" s="3" customFormat="1" ht="12.75" x14ac:dyDescent="0.2"/>
    <row r="1189" s="3" customFormat="1" ht="12.75" x14ac:dyDescent="0.2"/>
    <row r="1190" s="3" customFormat="1" ht="12.75" x14ac:dyDescent="0.2"/>
    <row r="1191" s="3" customFormat="1" ht="12.75" x14ac:dyDescent="0.2"/>
    <row r="1192" s="3" customFormat="1" ht="12.75" x14ac:dyDescent="0.2"/>
    <row r="1193" s="3" customFormat="1" ht="12.75" x14ac:dyDescent="0.2"/>
    <row r="1194" s="3" customFormat="1" ht="12.75" x14ac:dyDescent="0.2"/>
    <row r="1195" s="3" customFormat="1" ht="12.75" x14ac:dyDescent="0.2"/>
    <row r="1196" s="3" customFormat="1" ht="12.75" x14ac:dyDescent="0.2"/>
    <row r="1197" s="3" customFormat="1" ht="12.75" x14ac:dyDescent="0.2"/>
    <row r="1198" s="3" customFormat="1" ht="12.75" x14ac:dyDescent="0.2"/>
    <row r="1199" s="3" customFormat="1" ht="12.75" x14ac:dyDescent="0.2"/>
    <row r="1200" s="3" customFormat="1" ht="12.75" x14ac:dyDescent="0.2"/>
    <row r="1201" s="3" customFormat="1" ht="12.75" x14ac:dyDescent="0.2"/>
    <row r="1202" s="3" customFormat="1" ht="12.75" x14ac:dyDescent="0.2"/>
    <row r="1203" s="3" customFormat="1" ht="12.75" x14ac:dyDescent="0.2"/>
    <row r="1204" s="3" customFormat="1" ht="12.75" x14ac:dyDescent="0.2"/>
    <row r="1205" s="3" customFormat="1" ht="12.75" x14ac:dyDescent="0.2"/>
    <row r="1206" s="3" customFormat="1" ht="12.75" x14ac:dyDescent="0.2"/>
    <row r="1207" s="3" customFormat="1" ht="12.75" x14ac:dyDescent="0.2"/>
    <row r="1208" s="3" customFormat="1" ht="12.75" x14ac:dyDescent="0.2"/>
    <row r="1209" s="3" customFormat="1" ht="12.75" x14ac:dyDescent="0.2"/>
    <row r="1210" s="3" customFormat="1" ht="12.75" x14ac:dyDescent="0.2"/>
    <row r="1211" s="3" customFormat="1" ht="12.75" x14ac:dyDescent="0.2"/>
    <row r="1212" s="3" customFormat="1" ht="12.75" x14ac:dyDescent="0.2"/>
    <row r="1213" s="3" customFormat="1" ht="12.75" x14ac:dyDescent="0.2"/>
    <row r="1214" s="3" customFormat="1" ht="12.75" x14ac:dyDescent="0.2"/>
    <row r="1215" s="3" customFormat="1" ht="12.75" x14ac:dyDescent="0.2"/>
    <row r="1216" s="3" customFormat="1" ht="12.75" x14ac:dyDescent="0.2"/>
    <row r="1217" s="3" customFormat="1" ht="12.75" x14ac:dyDescent="0.2"/>
    <row r="1218" s="3" customFormat="1" ht="12.75" x14ac:dyDescent="0.2"/>
    <row r="1219" s="3" customFormat="1" ht="12.75" x14ac:dyDescent="0.2"/>
    <row r="1220" s="3" customFormat="1" ht="12.75" x14ac:dyDescent="0.2"/>
    <row r="1221" s="3" customFormat="1" ht="12.75" x14ac:dyDescent="0.2"/>
    <row r="1222" s="3" customFormat="1" ht="12.75" x14ac:dyDescent="0.2"/>
    <row r="1223" s="3" customFormat="1" ht="12.75" x14ac:dyDescent="0.2"/>
    <row r="1224" s="3" customFormat="1" ht="12.75" x14ac:dyDescent="0.2"/>
    <row r="1225" s="3" customFormat="1" ht="12.75" x14ac:dyDescent="0.2"/>
    <row r="1226" s="3" customFormat="1" ht="12.75" x14ac:dyDescent="0.2"/>
    <row r="1227" s="3" customFormat="1" ht="12.75" x14ac:dyDescent="0.2"/>
    <row r="1228" s="3" customFormat="1" ht="12.75" x14ac:dyDescent="0.2"/>
    <row r="1229" s="3" customFormat="1" ht="12.75" x14ac:dyDescent="0.2"/>
    <row r="1230" s="3" customFormat="1" ht="12.75" x14ac:dyDescent="0.2"/>
    <row r="1231" s="3" customFormat="1" ht="12.75" x14ac:dyDescent="0.2"/>
    <row r="1232" s="3" customFormat="1" ht="12.75" x14ac:dyDescent="0.2"/>
    <row r="1233" s="3" customFormat="1" ht="12.75" x14ac:dyDescent="0.2"/>
    <row r="1234" s="3" customFormat="1" ht="12.75" x14ac:dyDescent="0.2"/>
    <row r="1235" s="3" customFormat="1" ht="12.75" x14ac:dyDescent="0.2"/>
    <row r="1236" s="3" customFormat="1" ht="12.75" x14ac:dyDescent="0.2"/>
    <row r="1237" s="3" customFormat="1" ht="12.75" x14ac:dyDescent="0.2"/>
    <row r="1238" s="3" customFormat="1" ht="12.75" x14ac:dyDescent="0.2"/>
    <row r="1239" s="3" customFormat="1" ht="12.75" x14ac:dyDescent="0.2"/>
    <row r="1240" s="3" customFormat="1" ht="12.75" x14ac:dyDescent="0.2"/>
    <row r="1241" s="3" customFormat="1" ht="12.75" x14ac:dyDescent="0.2"/>
    <row r="1242" s="3" customFormat="1" ht="12.75" x14ac:dyDescent="0.2"/>
    <row r="1243" s="3" customFormat="1" ht="12.75" x14ac:dyDescent="0.2"/>
    <row r="1244" s="3" customFormat="1" ht="12.75" x14ac:dyDescent="0.2"/>
    <row r="1245" s="3" customFormat="1" ht="12.75" x14ac:dyDescent="0.2"/>
    <row r="1246" s="3" customFormat="1" ht="12.75" x14ac:dyDescent="0.2"/>
    <row r="1247" s="3" customFormat="1" ht="12.75" x14ac:dyDescent="0.2"/>
    <row r="1248" s="3" customFormat="1" ht="12.75" x14ac:dyDescent="0.2"/>
    <row r="1249" s="3" customFormat="1" ht="12.75" x14ac:dyDescent="0.2"/>
    <row r="1250" s="3" customFormat="1" ht="12.75" x14ac:dyDescent="0.2"/>
    <row r="1251" s="3" customFormat="1" ht="12.75" x14ac:dyDescent="0.2"/>
    <row r="1252" s="3" customFormat="1" ht="12.75" x14ac:dyDescent="0.2"/>
    <row r="1253" s="3" customFormat="1" ht="12.75" x14ac:dyDescent="0.2"/>
    <row r="1254" s="3" customFormat="1" ht="12.75" x14ac:dyDescent="0.2"/>
    <row r="1255" s="3" customFormat="1" ht="12.75" x14ac:dyDescent="0.2"/>
    <row r="1256" s="3" customFormat="1" ht="12.75" x14ac:dyDescent="0.2"/>
    <row r="1257" s="3" customFormat="1" ht="12.75" x14ac:dyDescent="0.2"/>
    <row r="1258" s="3" customFormat="1" ht="12.75" x14ac:dyDescent="0.2"/>
    <row r="1259" s="3" customFormat="1" ht="12.75" x14ac:dyDescent="0.2"/>
    <row r="1260" s="3" customFormat="1" ht="12.75" x14ac:dyDescent="0.2"/>
    <row r="1261" s="3" customFormat="1" ht="12.75" x14ac:dyDescent="0.2"/>
    <row r="1262" s="3" customFormat="1" ht="12.75" x14ac:dyDescent="0.2"/>
    <row r="1263" s="3" customFormat="1" ht="12.75" x14ac:dyDescent="0.2"/>
    <row r="1264" s="3" customFormat="1" ht="12.75" x14ac:dyDescent="0.2"/>
    <row r="1265" s="3" customFormat="1" ht="12.75" x14ac:dyDescent="0.2"/>
    <row r="1266" s="3" customFormat="1" ht="12.75" x14ac:dyDescent="0.2"/>
    <row r="1267" s="3" customFormat="1" ht="12.75" x14ac:dyDescent="0.2"/>
    <row r="1268" s="3" customFormat="1" ht="12.75" x14ac:dyDescent="0.2"/>
    <row r="1269" s="3" customFormat="1" ht="12.75" x14ac:dyDescent="0.2"/>
    <row r="1270" s="3" customFormat="1" ht="12.75" x14ac:dyDescent="0.2"/>
    <row r="1271" s="3" customFormat="1" ht="12.75" x14ac:dyDescent="0.2"/>
    <row r="1272" s="3" customFormat="1" ht="12.75" x14ac:dyDescent="0.2"/>
    <row r="1273" s="3" customFormat="1" ht="12.75" x14ac:dyDescent="0.2"/>
    <row r="1274" s="3" customFormat="1" ht="12.75" x14ac:dyDescent="0.2"/>
    <row r="1275" s="3" customFormat="1" ht="12.75" x14ac:dyDescent="0.2"/>
    <row r="1276" s="3" customFormat="1" ht="12.75" x14ac:dyDescent="0.2"/>
    <row r="1277" s="3" customFormat="1" ht="12.75" x14ac:dyDescent="0.2"/>
    <row r="1278" s="3" customFormat="1" ht="12.75" x14ac:dyDescent="0.2"/>
    <row r="1279" s="3" customFormat="1" ht="12.75" x14ac:dyDescent="0.2"/>
    <row r="1280" s="3" customFormat="1" ht="12.75" x14ac:dyDescent="0.2"/>
    <row r="1281" s="3" customFormat="1" ht="12.75" x14ac:dyDescent="0.2"/>
    <row r="1282" s="3" customFormat="1" ht="12.75" x14ac:dyDescent="0.2"/>
    <row r="1283" s="3" customFormat="1" ht="12.75" x14ac:dyDescent="0.2"/>
    <row r="1284" s="3" customFormat="1" ht="12.75" x14ac:dyDescent="0.2"/>
    <row r="1285" s="3" customFormat="1" ht="12.75" x14ac:dyDescent="0.2"/>
    <row r="1286" s="3" customFormat="1" ht="12.75" x14ac:dyDescent="0.2"/>
    <row r="1287" s="3" customFormat="1" ht="12.75" x14ac:dyDescent="0.2"/>
    <row r="1288" s="3" customFormat="1" ht="12.75" x14ac:dyDescent="0.2"/>
    <row r="1289" s="3" customFormat="1" ht="12.75" x14ac:dyDescent="0.2"/>
    <row r="1290" s="3" customFormat="1" ht="12.75" x14ac:dyDescent="0.2"/>
    <row r="1291" s="3" customFormat="1" ht="12.75" x14ac:dyDescent="0.2"/>
    <row r="1292" s="3" customFormat="1" ht="12.75" x14ac:dyDescent="0.2"/>
    <row r="1293" s="3" customFormat="1" ht="12.75" x14ac:dyDescent="0.2"/>
    <row r="1294" s="3" customFormat="1" ht="12.75" x14ac:dyDescent="0.2"/>
    <row r="1295" s="3" customFormat="1" ht="12.75" x14ac:dyDescent="0.2"/>
    <row r="1296" s="3" customFormat="1" ht="12.75" x14ac:dyDescent="0.2"/>
    <row r="1297" s="3" customFormat="1" ht="12.75" x14ac:dyDescent="0.2"/>
    <row r="1298" s="3" customFormat="1" ht="12.75" x14ac:dyDescent="0.2"/>
    <row r="1299" s="3" customFormat="1" ht="12.75" x14ac:dyDescent="0.2"/>
    <row r="1300" s="3" customFormat="1" ht="12.75" x14ac:dyDescent="0.2"/>
    <row r="1301" s="3" customFormat="1" ht="12.75" x14ac:dyDescent="0.2"/>
    <row r="1302" s="3" customFormat="1" ht="12.75" x14ac:dyDescent="0.2"/>
    <row r="1303" s="3" customFormat="1" ht="12.75" x14ac:dyDescent="0.2"/>
    <row r="1304" s="3" customFormat="1" ht="12.75" x14ac:dyDescent="0.2"/>
    <row r="1305" s="3" customFormat="1" ht="12.75" x14ac:dyDescent="0.2"/>
    <row r="1306" s="3" customFormat="1" ht="12.75" x14ac:dyDescent="0.2"/>
    <row r="1307" s="3" customFormat="1" ht="12.75" x14ac:dyDescent="0.2"/>
    <row r="1308" s="3" customFormat="1" ht="12.75" x14ac:dyDescent="0.2"/>
    <row r="1309" s="3" customFormat="1" ht="12.75" x14ac:dyDescent="0.2"/>
    <row r="1310" s="3" customFormat="1" ht="12.75" x14ac:dyDescent="0.2"/>
    <row r="1311" s="3" customFormat="1" ht="12.75" x14ac:dyDescent="0.2"/>
    <row r="1312" s="3" customFormat="1" ht="12.75" x14ac:dyDescent="0.2"/>
    <row r="1313" s="3" customFormat="1" ht="12.75" x14ac:dyDescent="0.2"/>
    <row r="1314" s="3" customFormat="1" ht="12.75" x14ac:dyDescent="0.2"/>
    <row r="1315" s="3" customFormat="1" ht="12.75" x14ac:dyDescent="0.2"/>
    <row r="1316" s="3" customFormat="1" ht="12.75" x14ac:dyDescent="0.2"/>
    <row r="1317" s="3" customFormat="1" ht="12.75" x14ac:dyDescent="0.2"/>
    <row r="1318" s="3" customFormat="1" ht="12.75" x14ac:dyDescent="0.2"/>
    <row r="1319" s="3" customFormat="1" ht="12.75" x14ac:dyDescent="0.2"/>
    <row r="1320" s="3" customFormat="1" ht="12.75" x14ac:dyDescent="0.2"/>
    <row r="1321" s="3" customFormat="1" ht="12.75" x14ac:dyDescent="0.2"/>
    <row r="1322" s="3" customFormat="1" ht="12.75" x14ac:dyDescent="0.2"/>
    <row r="1323" s="3" customFormat="1" ht="12.75" x14ac:dyDescent="0.2"/>
    <row r="1324" s="3" customFormat="1" ht="12.75" x14ac:dyDescent="0.2"/>
    <row r="1325" s="3" customFormat="1" ht="12.75" x14ac:dyDescent="0.2"/>
    <row r="1326" s="3" customFormat="1" ht="12.75" x14ac:dyDescent="0.2"/>
    <row r="1327" s="3" customFormat="1" ht="12.75" x14ac:dyDescent="0.2"/>
    <row r="1328" s="3" customFormat="1" ht="12.75" x14ac:dyDescent="0.2"/>
    <row r="1329" s="3" customFormat="1" ht="12.75" x14ac:dyDescent="0.2"/>
    <row r="1330" s="3" customFormat="1" ht="12.75" x14ac:dyDescent="0.2"/>
    <row r="1331" s="3" customFormat="1" ht="12.75" x14ac:dyDescent="0.2"/>
    <row r="1332" s="3" customFormat="1" ht="12.75" x14ac:dyDescent="0.2"/>
    <row r="1333" s="3" customFormat="1" ht="12.75" x14ac:dyDescent="0.2"/>
    <row r="1334" s="3" customFormat="1" ht="12.75" x14ac:dyDescent="0.2"/>
    <row r="1335" s="3" customFormat="1" ht="12.75" x14ac:dyDescent="0.2"/>
    <row r="1336" s="3" customFormat="1" ht="12.75" x14ac:dyDescent="0.2"/>
    <row r="1337" s="3" customFormat="1" ht="12.75" x14ac:dyDescent="0.2"/>
    <row r="1338" s="3" customFormat="1" ht="12.75" x14ac:dyDescent="0.2"/>
    <row r="1339" s="3" customFormat="1" ht="12.75" x14ac:dyDescent="0.2"/>
    <row r="1340" s="3" customFormat="1" ht="12.75" x14ac:dyDescent="0.2"/>
    <row r="1341" s="3" customFormat="1" ht="12.75" x14ac:dyDescent="0.2"/>
    <row r="1342" s="3" customFormat="1" ht="12.75" x14ac:dyDescent="0.2"/>
    <row r="1343" s="3" customFormat="1" ht="12.75" x14ac:dyDescent="0.2"/>
    <row r="1344" s="3" customFormat="1" ht="12.75" x14ac:dyDescent="0.2"/>
    <row r="1345" s="3" customFormat="1" ht="12.75" x14ac:dyDescent="0.2"/>
    <row r="1346" s="3" customFormat="1" ht="12.75" x14ac:dyDescent="0.2"/>
    <row r="1347" s="3" customFormat="1" ht="12.75" x14ac:dyDescent="0.2"/>
    <row r="1348" s="3" customFormat="1" ht="12.75" x14ac:dyDescent="0.2"/>
    <row r="1349" s="3" customFormat="1" ht="12.75" x14ac:dyDescent="0.2"/>
    <row r="1350" s="3" customFormat="1" ht="12.75" x14ac:dyDescent="0.2"/>
    <row r="1351" s="3" customFormat="1" ht="12.75" x14ac:dyDescent="0.2"/>
    <row r="1352" s="3" customFormat="1" ht="12.75" x14ac:dyDescent="0.2"/>
    <row r="1353" s="3" customFormat="1" ht="12.75" x14ac:dyDescent="0.2"/>
    <row r="1354" s="3" customFormat="1" ht="12.75" x14ac:dyDescent="0.2"/>
    <row r="1355" s="3" customFormat="1" ht="12.75" x14ac:dyDescent="0.2"/>
    <row r="1356" s="3" customFormat="1" ht="12.75" x14ac:dyDescent="0.2"/>
    <row r="1357" s="3" customFormat="1" ht="12.75" x14ac:dyDescent="0.2"/>
    <row r="1358" s="3" customFormat="1" ht="12.75" x14ac:dyDescent="0.2"/>
    <row r="1359" s="3" customFormat="1" ht="12.75" x14ac:dyDescent="0.2"/>
    <row r="1360" s="3" customFormat="1" ht="12.75" x14ac:dyDescent="0.2"/>
    <row r="1361" s="3" customFormat="1" ht="12.75" x14ac:dyDescent="0.2"/>
    <row r="1362" s="3" customFormat="1" ht="12.75" x14ac:dyDescent="0.2"/>
    <row r="1363" s="3" customFormat="1" ht="12.75" x14ac:dyDescent="0.2"/>
    <row r="1364" s="3" customFormat="1" ht="12.75" x14ac:dyDescent="0.2"/>
    <row r="1365" s="3" customFormat="1" ht="12.75" x14ac:dyDescent="0.2"/>
    <row r="1366" s="3" customFormat="1" ht="12.75" x14ac:dyDescent="0.2"/>
    <row r="1367" s="3" customFormat="1" ht="12.75" x14ac:dyDescent="0.2"/>
    <row r="1368" s="3" customFormat="1" ht="12.75" x14ac:dyDescent="0.2"/>
    <row r="1369" s="3" customFormat="1" ht="12.75" x14ac:dyDescent="0.2"/>
    <row r="1370" s="3" customFormat="1" ht="12.75" x14ac:dyDescent="0.2"/>
    <row r="1371" s="3" customFormat="1" ht="12.75" x14ac:dyDescent="0.2"/>
    <row r="1372" s="3" customFormat="1" ht="12.75" x14ac:dyDescent="0.2"/>
    <row r="1373" s="3" customFormat="1" ht="12.75" x14ac:dyDescent="0.2"/>
    <row r="1374" s="3" customFormat="1" ht="12.75" x14ac:dyDescent="0.2"/>
    <row r="1375" s="3" customFormat="1" ht="12.75" x14ac:dyDescent="0.2"/>
    <row r="1376" s="3" customFormat="1" ht="12.75" x14ac:dyDescent="0.2"/>
    <row r="1377" s="3" customFormat="1" ht="12.75" x14ac:dyDescent="0.2"/>
    <row r="1378" s="3" customFormat="1" ht="12.75" x14ac:dyDescent="0.2"/>
    <row r="1379" s="3" customFormat="1" ht="12.75" x14ac:dyDescent="0.2"/>
    <row r="1380" s="3" customFormat="1" ht="12.75" x14ac:dyDescent="0.2"/>
    <row r="1381" s="3" customFormat="1" ht="12.75" x14ac:dyDescent="0.2"/>
    <row r="1382" s="3" customFormat="1" ht="12.75" x14ac:dyDescent="0.2"/>
    <row r="1383" s="3" customFormat="1" ht="12.75" x14ac:dyDescent="0.2"/>
    <row r="1384" s="3" customFormat="1" ht="12.75" x14ac:dyDescent="0.2"/>
    <row r="1385" s="3" customFormat="1" ht="12.75" x14ac:dyDescent="0.2"/>
    <row r="1386" s="3" customFormat="1" ht="12.75" x14ac:dyDescent="0.2"/>
    <row r="1387" s="3" customFormat="1" ht="12.75" x14ac:dyDescent="0.2"/>
    <row r="1388" s="3" customFormat="1" ht="12.75" x14ac:dyDescent="0.2"/>
    <row r="1389" s="3" customFormat="1" ht="12.75" x14ac:dyDescent="0.2"/>
    <row r="1390" s="3" customFormat="1" ht="12.75" x14ac:dyDescent="0.2"/>
    <row r="1391" s="3" customFormat="1" ht="12.75" x14ac:dyDescent="0.2"/>
    <row r="1392" s="3" customFormat="1" ht="12.75" x14ac:dyDescent="0.2"/>
    <row r="1393" s="3" customFormat="1" ht="12.75" x14ac:dyDescent="0.2"/>
    <row r="1394" s="3" customFormat="1" ht="12.75" x14ac:dyDescent="0.2"/>
    <row r="1395" s="3" customFormat="1" ht="12.75" x14ac:dyDescent="0.2"/>
    <row r="1396" s="3" customFormat="1" ht="12.75" x14ac:dyDescent="0.2"/>
    <row r="1397" s="3" customFormat="1" ht="12.75" x14ac:dyDescent="0.2"/>
    <row r="1398" s="3" customFormat="1" ht="12.75" x14ac:dyDescent="0.2"/>
    <row r="1399" s="3" customFormat="1" ht="12.75" x14ac:dyDescent="0.2"/>
    <row r="1400" s="3" customFormat="1" ht="12.75" x14ac:dyDescent="0.2"/>
    <row r="1401" s="3" customFormat="1" ht="12.75" x14ac:dyDescent="0.2"/>
    <row r="1402" s="3" customFormat="1" ht="12.75" x14ac:dyDescent="0.2"/>
    <row r="1403" s="3" customFormat="1" ht="12.75" x14ac:dyDescent="0.2"/>
    <row r="1404" s="3" customFormat="1" ht="12.75" x14ac:dyDescent="0.2"/>
    <row r="1405" s="3" customFormat="1" ht="12.75" x14ac:dyDescent="0.2"/>
    <row r="1406" s="3" customFormat="1" ht="12.75" x14ac:dyDescent="0.2"/>
    <row r="1407" s="3" customFormat="1" ht="12.75" x14ac:dyDescent="0.2"/>
    <row r="1408" s="3" customFormat="1" ht="12.75" x14ac:dyDescent="0.2"/>
    <row r="1409" s="3" customFormat="1" ht="12.75" x14ac:dyDescent="0.2"/>
    <row r="1410" s="3" customFormat="1" ht="12.75" x14ac:dyDescent="0.2"/>
    <row r="1411" s="3" customFormat="1" ht="12.75" x14ac:dyDescent="0.2"/>
    <row r="1412" s="3" customFormat="1" ht="12.75" x14ac:dyDescent="0.2"/>
    <row r="1413" s="3" customFormat="1" ht="12.75" x14ac:dyDescent="0.2"/>
    <row r="1414" s="3" customFormat="1" ht="12.75" x14ac:dyDescent="0.2"/>
    <row r="1415" s="3" customFormat="1" ht="12.75" x14ac:dyDescent="0.2"/>
    <row r="1416" s="3" customFormat="1" ht="12.75" x14ac:dyDescent="0.2"/>
    <row r="1417" s="3" customFormat="1" ht="12.75" x14ac:dyDescent="0.2"/>
    <row r="1418" s="3" customFormat="1" ht="12.75" x14ac:dyDescent="0.2"/>
    <row r="1419" s="3" customFormat="1" ht="12.75" x14ac:dyDescent="0.2"/>
    <row r="1420" s="3" customFormat="1" ht="12.75" x14ac:dyDescent="0.2"/>
    <row r="1421" s="3" customFormat="1" ht="12.75" x14ac:dyDescent="0.2"/>
    <row r="1422" s="3" customFormat="1" ht="12.75" x14ac:dyDescent="0.2"/>
    <row r="1423" s="3" customFormat="1" ht="12.75" x14ac:dyDescent="0.2"/>
    <row r="1424" s="3" customFormat="1" ht="12.75" x14ac:dyDescent="0.2"/>
    <row r="1425" s="3" customFormat="1" ht="12.75" x14ac:dyDescent="0.2"/>
    <row r="1426" s="3" customFormat="1" ht="12.75" x14ac:dyDescent="0.2"/>
    <row r="1427" s="3" customFormat="1" ht="12.75" x14ac:dyDescent="0.2"/>
    <row r="1428" s="3" customFormat="1" ht="12.75" x14ac:dyDescent="0.2"/>
    <row r="1429" s="3" customFormat="1" ht="12.75" x14ac:dyDescent="0.2"/>
    <row r="1430" s="3" customFormat="1" ht="12.75" x14ac:dyDescent="0.2"/>
    <row r="1431" s="3" customFormat="1" ht="12.75" x14ac:dyDescent="0.2"/>
    <row r="1432" s="3" customFormat="1" ht="12.75" x14ac:dyDescent="0.2"/>
    <row r="1433" s="3" customFormat="1" ht="12.75" x14ac:dyDescent="0.2"/>
    <row r="1434" s="3" customFormat="1" ht="12.75" x14ac:dyDescent="0.2"/>
    <row r="1435" s="3" customFormat="1" ht="12.75" x14ac:dyDescent="0.2"/>
    <row r="1436" s="3" customFormat="1" ht="12.75" x14ac:dyDescent="0.2"/>
    <row r="1437" s="3" customFormat="1" ht="12.75" x14ac:dyDescent="0.2"/>
    <row r="1438" s="3" customFormat="1" ht="12.75" x14ac:dyDescent="0.2"/>
    <row r="1439" s="3" customFormat="1" ht="12.75" x14ac:dyDescent="0.2"/>
    <row r="1440" s="3" customFormat="1" ht="12.75" x14ac:dyDescent="0.2"/>
    <row r="1441" s="3" customFormat="1" ht="12.75" x14ac:dyDescent="0.2"/>
    <row r="1442" s="3" customFormat="1" ht="12.75" x14ac:dyDescent="0.2"/>
    <row r="1443" s="3" customFormat="1" ht="12.75" x14ac:dyDescent="0.2"/>
    <row r="1444" s="3" customFormat="1" ht="12.75" x14ac:dyDescent="0.2"/>
    <row r="1445" s="3" customFormat="1" ht="12.75" x14ac:dyDescent="0.2"/>
    <row r="1446" s="3" customFormat="1" ht="12.75" x14ac:dyDescent="0.2"/>
    <row r="1447" s="3" customFormat="1" ht="12.75" x14ac:dyDescent="0.2"/>
    <row r="1448" s="3" customFormat="1" ht="12.75" x14ac:dyDescent="0.2"/>
    <row r="1449" s="3" customFormat="1" ht="12.75" x14ac:dyDescent="0.2"/>
    <row r="1450" s="3" customFormat="1" ht="12.75" x14ac:dyDescent="0.2"/>
    <row r="1451" s="3" customFormat="1" ht="12.75" x14ac:dyDescent="0.2"/>
    <row r="1452" s="3" customFormat="1" ht="12.75" x14ac:dyDescent="0.2"/>
    <row r="1453" s="3" customFormat="1" ht="12.75" x14ac:dyDescent="0.2"/>
    <row r="1454" s="3" customFormat="1" ht="12.75" x14ac:dyDescent="0.2"/>
    <row r="1455" s="3" customFormat="1" ht="12.75" x14ac:dyDescent="0.2"/>
    <row r="1456" s="3" customFormat="1" ht="12.75" x14ac:dyDescent="0.2"/>
    <row r="1457" s="3" customFormat="1" ht="12.75" x14ac:dyDescent="0.2"/>
    <row r="1458" s="3" customFormat="1" ht="12.75" x14ac:dyDescent="0.2"/>
    <row r="1459" s="3" customFormat="1" ht="12.75" x14ac:dyDescent="0.2"/>
    <row r="1460" s="3" customFormat="1" ht="12.75" x14ac:dyDescent="0.2"/>
    <row r="1461" s="3" customFormat="1" ht="12.75" x14ac:dyDescent="0.2"/>
    <row r="1462" s="3" customFormat="1" ht="12.75" x14ac:dyDescent="0.2"/>
    <row r="1463" s="3" customFormat="1" ht="12.75" x14ac:dyDescent="0.2"/>
    <row r="1464" s="3" customFormat="1" ht="12.75" x14ac:dyDescent="0.2"/>
    <row r="1465" s="3" customFormat="1" ht="12.75" x14ac:dyDescent="0.2"/>
    <row r="1466" s="3" customFormat="1" ht="12.75" x14ac:dyDescent="0.2"/>
    <row r="1467" s="3" customFormat="1" ht="12.75" x14ac:dyDescent="0.2"/>
    <row r="1468" s="3" customFormat="1" ht="12.75" x14ac:dyDescent="0.2"/>
    <row r="1469" s="3" customFormat="1" ht="12.75" x14ac:dyDescent="0.2"/>
    <row r="1470" s="3" customFormat="1" ht="12.75" x14ac:dyDescent="0.2"/>
    <row r="1471" s="3" customFormat="1" ht="12.75" x14ac:dyDescent="0.2"/>
    <row r="1472" s="3" customFormat="1" ht="12.75" x14ac:dyDescent="0.2"/>
    <row r="1473" s="3" customFormat="1" ht="12.75" x14ac:dyDescent="0.2"/>
    <row r="1474" s="3" customFormat="1" ht="12.75" x14ac:dyDescent="0.2"/>
    <row r="1475" s="3" customFormat="1" ht="12.75" x14ac:dyDescent="0.2"/>
    <row r="1476" s="3" customFormat="1" ht="12.75" x14ac:dyDescent="0.2"/>
    <row r="1477" s="3" customFormat="1" ht="12.75" x14ac:dyDescent="0.2"/>
    <row r="1478" s="3" customFormat="1" ht="12.75" x14ac:dyDescent="0.2"/>
    <row r="1479" s="3" customFormat="1" ht="12.75" x14ac:dyDescent="0.2"/>
    <row r="1480" s="3" customFormat="1" ht="12.75" x14ac:dyDescent="0.2"/>
    <row r="1481" s="3" customFormat="1" ht="12.75" x14ac:dyDescent="0.2"/>
    <row r="1482" s="3" customFormat="1" ht="12.75" x14ac:dyDescent="0.2"/>
    <row r="1483" s="3" customFormat="1" ht="12.75" x14ac:dyDescent="0.2"/>
    <row r="1484" s="3" customFormat="1" ht="12.75" x14ac:dyDescent="0.2"/>
    <row r="1485" s="3" customFormat="1" ht="12.75" x14ac:dyDescent="0.2"/>
    <row r="1486" s="3" customFormat="1" ht="12.75" x14ac:dyDescent="0.2"/>
    <row r="1487" s="3" customFormat="1" ht="12.75" x14ac:dyDescent="0.2"/>
    <row r="1488" s="3" customFormat="1" ht="12.75" x14ac:dyDescent="0.2"/>
    <row r="1489" s="3" customFormat="1" ht="12.75" x14ac:dyDescent="0.2"/>
    <row r="1490" s="3" customFormat="1" ht="12.75" x14ac:dyDescent="0.2"/>
    <row r="1491" s="3" customFormat="1" ht="12.75" x14ac:dyDescent="0.2"/>
    <row r="1492" s="3" customFormat="1" ht="12.75" x14ac:dyDescent="0.2"/>
    <row r="1493" s="3" customFormat="1" ht="12.75" x14ac:dyDescent="0.2"/>
    <row r="1494" s="3" customFormat="1" ht="12.75" x14ac:dyDescent="0.2"/>
    <row r="1495" s="3" customFormat="1" ht="12.75" x14ac:dyDescent="0.2"/>
    <row r="1496" s="3" customFormat="1" ht="12.75" x14ac:dyDescent="0.2"/>
    <row r="1497" s="3" customFormat="1" ht="12.75" x14ac:dyDescent="0.2"/>
    <row r="1498" s="3" customFormat="1" ht="12.75" x14ac:dyDescent="0.2"/>
    <row r="1499" s="3" customFormat="1" ht="12.75" x14ac:dyDescent="0.2"/>
    <row r="1500" s="3" customFormat="1" ht="12.75" x14ac:dyDescent="0.2"/>
    <row r="1501" s="3" customFormat="1" ht="12.75" x14ac:dyDescent="0.2"/>
    <row r="1502" s="3" customFormat="1" ht="12.75" x14ac:dyDescent="0.2"/>
    <row r="1503" s="3" customFormat="1" ht="12.75" x14ac:dyDescent="0.2"/>
    <row r="1504" s="3" customFormat="1" ht="12.75" x14ac:dyDescent="0.2"/>
    <row r="1505" s="3" customFormat="1" ht="12.75" x14ac:dyDescent="0.2"/>
    <row r="1506" s="3" customFormat="1" ht="12.75" x14ac:dyDescent="0.2"/>
    <row r="1507" s="3" customFormat="1" ht="12.75" x14ac:dyDescent="0.2"/>
    <row r="1508" s="3" customFormat="1" ht="12.75" x14ac:dyDescent="0.2"/>
    <row r="1509" s="3" customFormat="1" ht="12.75" x14ac:dyDescent="0.2"/>
    <row r="1510" s="3" customFormat="1" ht="12.75" x14ac:dyDescent="0.2"/>
    <row r="1511" s="3" customFormat="1" ht="12.75" x14ac:dyDescent="0.2"/>
    <row r="1512" s="3" customFormat="1" ht="12.75" x14ac:dyDescent="0.2"/>
    <row r="1513" s="3" customFormat="1" ht="12.75" x14ac:dyDescent="0.2"/>
    <row r="1514" s="3" customFormat="1" ht="12.75" x14ac:dyDescent="0.2"/>
    <row r="1515" s="3" customFormat="1" ht="12.75" x14ac:dyDescent="0.2"/>
    <row r="1516" s="3" customFormat="1" ht="12.75" x14ac:dyDescent="0.2"/>
    <row r="1517" s="3" customFormat="1" ht="12.75" x14ac:dyDescent="0.2"/>
    <row r="1518" s="3" customFormat="1" ht="12.75" x14ac:dyDescent="0.2"/>
    <row r="1519" s="3" customFormat="1" ht="12.75" x14ac:dyDescent="0.2"/>
    <row r="1520" s="3" customFormat="1" ht="12.75" x14ac:dyDescent="0.2"/>
    <row r="1521" s="3" customFormat="1" ht="12.75" x14ac:dyDescent="0.2"/>
    <row r="1522" s="3" customFormat="1" ht="12.75" x14ac:dyDescent="0.2"/>
    <row r="1523" s="3" customFormat="1" ht="12.75" x14ac:dyDescent="0.2"/>
    <row r="1524" s="3" customFormat="1" ht="12.75" x14ac:dyDescent="0.2"/>
    <row r="1525" s="3" customFormat="1" ht="12.75" x14ac:dyDescent="0.2"/>
    <row r="1526" s="3" customFormat="1" ht="12.75" x14ac:dyDescent="0.2"/>
    <row r="1527" s="3" customFormat="1" ht="12.75" x14ac:dyDescent="0.2"/>
    <row r="1528" s="3" customFormat="1" ht="12.75" x14ac:dyDescent="0.2"/>
    <row r="1529" s="3" customFormat="1" ht="12.75" x14ac:dyDescent="0.2"/>
    <row r="1530" s="3" customFormat="1" ht="12.75" x14ac:dyDescent="0.2"/>
    <row r="1531" s="3" customFormat="1" ht="12.75" x14ac:dyDescent="0.2"/>
    <row r="1532" s="3" customFormat="1" ht="12.75" x14ac:dyDescent="0.2"/>
    <row r="1533" s="3" customFormat="1" ht="12.75" x14ac:dyDescent="0.2"/>
    <row r="1534" s="3" customFormat="1" ht="12.75" x14ac:dyDescent="0.2"/>
    <row r="1535" s="3" customFormat="1" ht="12.75" x14ac:dyDescent="0.2"/>
    <row r="1536" s="3" customFormat="1" ht="12.75" x14ac:dyDescent="0.2"/>
    <row r="1537" s="3" customFormat="1" ht="12.75" x14ac:dyDescent="0.2"/>
    <row r="1538" s="3" customFormat="1" ht="12.75" x14ac:dyDescent="0.2"/>
    <row r="1539" s="3" customFormat="1" ht="12.75" x14ac:dyDescent="0.2"/>
    <row r="1540" s="3" customFormat="1" ht="12.75" x14ac:dyDescent="0.2"/>
    <row r="1541" s="3" customFormat="1" ht="12.75" x14ac:dyDescent="0.2"/>
    <row r="1542" s="3" customFormat="1" ht="12.75" x14ac:dyDescent="0.2"/>
    <row r="1543" s="3" customFormat="1" ht="12.75" x14ac:dyDescent="0.2"/>
    <row r="1544" s="3" customFormat="1" ht="12.75" x14ac:dyDescent="0.2"/>
    <row r="1545" s="3" customFormat="1" ht="12.75" x14ac:dyDescent="0.2"/>
    <row r="1546" s="3" customFormat="1" ht="12.75" x14ac:dyDescent="0.2"/>
    <row r="1547" s="3" customFormat="1" ht="12.75" x14ac:dyDescent="0.2"/>
    <row r="1548" s="3" customFormat="1" ht="12.75" x14ac:dyDescent="0.2"/>
    <row r="1549" s="3" customFormat="1" ht="12.75" x14ac:dyDescent="0.2"/>
    <row r="1550" s="3" customFormat="1" ht="12.75" x14ac:dyDescent="0.2"/>
    <row r="1551" s="3" customFormat="1" ht="12.75" x14ac:dyDescent="0.2"/>
    <row r="1552" s="3" customFormat="1" ht="12.75" x14ac:dyDescent="0.2"/>
    <row r="1553" s="3" customFormat="1" ht="12.75" x14ac:dyDescent="0.2"/>
    <row r="1554" s="3" customFormat="1" ht="12.75" x14ac:dyDescent="0.2"/>
    <row r="1555" s="3" customFormat="1" ht="12.75" x14ac:dyDescent="0.2"/>
    <row r="1556" s="3" customFormat="1" ht="12.75" x14ac:dyDescent="0.2"/>
    <row r="1557" s="3" customFormat="1" ht="12.75" x14ac:dyDescent="0.2"/>
    <row r="1558" s="3" customFormat="1" ht="12.75" x14ac:dyDescent="0.2"/>
    <row r="1559" s="3" customFormat="1" ht="12.75" x14ac:dyDescent="0.2"/>
    <row r="1560" s="3" customFormat="1" ht="12.75" x14ac:dyDescent="0.2"/>
    <row r="1561" s="3" customFormat="1" ht="12.75" x14ac:dyDescent="0.2"/>
    <row r="1562" s="3" customFormat="1" ht="12.75" x14ac:dyDescent="0.2"/>
    <row r="1563" s="3" customFormat="1" ht="12.75" x14ac:dyDescent="0.2"/>
    <row r="1564" s="3" customFormat="1" ht="12.75" x14ac:dyDescent="0.2"/>
    <row r="1565" s="3" customFormat="1" ht="12.75" x14ac:dyDescent="0.2"/>
    <row r="1566" s="3" customFormat="1" ht="12.75" x14ac:dyDescent="0.2"/>
    <row r="1567" s="3" customFormat="1" ht="12.75" x14ac:dyDescent="0.2"/>
    <row r="1568" s="3" customFormat="1" ht="12.75" x14ac:dyDescent="0.2"/>
    <row r="1569" s="3" customFormat="1" ht="12.75" x14ac:dyDescent="0.2"/>
    <row r="1570" s="3" customFormat="1" ht="12.75" x14ac:dyDescent="0.2"/>
    <row r="1571" s="3" customFormat="1" ht="12.75" x14ac:dyDescent="0.2"/>
    <row r="1572" s="3" customFormat="1" ht="12.75" x14ac:dyDescent="0.2"/>
    <row r="1573" s="3" customFormat="1" ht="12.75" x14ac:dyDescent="0.2"/>
    <row r="1574" s="3" customFormat="1" ht="12.75" x14ac:dyDescent="0.2"/>
    <row r="1575" s="3" customFormat="1" ht="12.75" x14ac:dyDescent="0.2"/>
    <row r="1576" s="3" customFormat="1" ht="12.75" x14ac:dyDescent="0.2"/>
    <row r="1577" s="3" customFormat="1" ht="12.75" x14ac:dyDescent="0.2"/>
    <row r="1578" s="3" customFormat="1" ht="12.75" x14ac:dyDescent="0.2"/>
    <row r="1579" s="3" customFormat="1" ht="12.75" x14ac:dyDescent="0.2"/>
    <row r="1580" s="3" customFormat="1" ht="12.75" x14ac:dyDescent="0.2"/>
    <row r="1581" s="3" customFormat="1" ht="12.75" x14ac:dyDescent="0.2"/>
    <row r="1582" s="3" customFormat="1" ht="12.75" x14ac:dyDescent="0.2"/>
    <row r="1583" s="3" customFormat="1" ht="12.75" x14ac:dyDescent="0.2"/>
    <row r="1584" s="3" customFormat="1" ht="12.75" x14ac:dyDescent="0.2"/>
    <row r="1585" s="3" customFormat="1" ht="12.75" x14ac:dyDescent="0.2"/>
    <row r="1586" s="3" customFormat="1" ht="12.75" x14ac:dyDescent="0.2"/>
    <row r="1587" s="3" customFormat="1" ht="12.75" x14ac:dyDescent="0.2"/>
    <row r="1588" s="3" customFormat="1" ht="12.75" x14ac:dyDescent="0.2"/>
    <row r="1589" s="3" customFormat="1" ht="12.75" x14ac:dyDescent="0.2"/>
    <row r="1590" s="3" customFormat="1" ht="12.75" x14ac:dyDescent="0.2"/>
    <row r="1591" s="3" customFormat="1" ht="12.75" x14ac:dyDescent="0.2"/>
    <row r="1592" s="3" customFormat="1" ht="12.75" x14ac:dyDescent="0.2"/>
    <row r="1593" s="3" customFormat="1" ht="12.75" x14ac:dyDescent="0.2"/>
    <row r="1594" s="3" customFormat="1" ht="12.75" x14ac:dyDescent="0.2"/>
    <row r="1595" s="3" customFormat="1" ht="12.75" x14ac:dyDescent="0.2"/>
    <row r="1596" s="3" customFormat="1" ht="12.75" x14ac:dyDescent="0.2"/>
    <row r="1597" s="3" customFormat="1" ht="12.75" x14ac:dyDescent="0.2"/>
    <row r="1598" s="3" customFormat="1" ht="12.75" x14ac:dyDescent="0.2"/>
    <row r="1599" s="3" customFormat="1" ht="12.75" x14ac:dyDescent="0.2"/>
    <row r="1600" s="3" customFormat="1" ht="12.75" x14ac:dyDescent="0.2"/>
    <row r="1601" s="3" customFormat="1" ht="12.75" x14ac:dyDescent="0.2"/>
    <row r="1602" s="3" customFormat="1" ht="12.75" x14ac:dyDescent="0.2"/>
    <row r="1603" s="3" customFormat="1" ht="12.75" x14ac:dyDescent="0.2"/>
    <row r="1604" s="3" customFormat="1" ht="12.75" x14ac:dyDescent="0.2"/>
    <row r="1605" s="3" customFormat="1" ht="12.75" x14ac:dyDescent="0.2"/>
    <row r="1606" s="3" customFormat="1" ht="12.75" x14ac:dyDescent="0.2"/>
    <row r="1607" s="3" customFormat="1" ht="12.75" x14ac:dyDescent="0.2"/>
    <row r="1608" s="3" customFormat="1" ht="12.75" x14ac:dyDescent="0.2"/>
    <row r="1609" s="3" customFormat="1" ht="12.75" x14ac:dyDescent="0.2"/>
    <row r="1610" s="3" customFormat="1" ht="12.75" x14ac:dyDescent="0.2"/>
    <row r="1611" s="3" customFormat="1" ht="12.75" x14ac:dyDescent="0.2"/>
    <row r="1612" s="3" customFormat="1" ht="12.75" x14ac:dyDescent="0.2"/>
    <row r="1613" s="3" customFormat="1" ht="12.75" x14ac:dyDescent="0.2"/>
    <row r="1614" s="3" customFormat="1" ht="12.75" x14ac:dyDescent="0.2"/>
    <row r="1615" s="3" customFormat="1" ht="12.75" x14ac:dyDescent="0.2"/>
    <row r="1616" s="3" customFormat="1" ht="12.75" x14ac:dyDescent="0.2"/>
    <row r="1617" s="3" customFormat="1" ht="12.75" x14ac:dyDescent="0.2"/>
    <row r="1618" s="3" customFormat="1" ht="12.75" x14ac:dyDescent="0.2"/>
    <row r="1619" s="3" customFormat="1" ht="12.75" x14ac:dyDescent="0.2"/>
    <row r="1620" s="3" customFormat="1" ht="12.75" x14ac:dyDescent="0.2"/>
    <row r="1621" s="3" customFormat="1" ht="12.75" x14ac:dyDescent="0.2"/>
    <row r="1622" s="3" customFormat="1" ht="12.75" x14ac:dyDescent="0.2"/>
    <row r="1623" s="3" customFormat="1" ht="12.75" x14ac:dyDescent="0.2"/>
    <row r="1624" s="3" customFormat="1" ht="12.75" x14ac:dyDescent="0.2"/>
    <row r="1625" s="3" customFormat="1" ht="12.75" x14ac:dyDescent="0.2"/>
    <row r="1626" s="3" customFormat="1" ht="12.75" x14ac:dyDescent="0.2"/>
    <row r="1627" s="3" customFormat="1" ht="12.75" x14ac:dyDescent="0.2"/>
    <row r="1628" s="3" customFormat="1" ht="12.75" x14ac:dyDescent="0.2"/>
    <row r="1629" s="3" customFormat="1" ht="12.75" x14ac:dyDescent="0.2"/>
    <row r="1630" s="3" customFormat="1" ht="12.75" x14ac:dyDescent="0.2"/>
    <row r="1631" s="3" customFormat="1" ht="12.75" x14ac:dyDescent="0.2"/>
    <row r="1632" s="3" customFormat="1" ht="12.75" x14ac:dyDescent="0.2"/>
    <row r="1633" s="3" customFormat="1" ht="12.75" x14ac:dyDescent="0.2"/>
    <row r="1634" s="3" customFormat="1" ht="12.75" x14ac:dyDescent="0.2"/>
    <row r="1635" s="3" customFormat="1" ht="12.75" x14ac:dyDescent="0.2"/>
    <row r="1636" s="3" customFormat="1" ht="12.75" x14ac:dyDescent="0.2"/>
    <row r="1637" s="3" customFormat="1" ht="12.75" x14ac:dyDescent="0.2"/>
    <row r="1638" s="3" customFormat="1" ht="12.75" x14ac:dyDescent="0.2"/>
    <row r="1639" s="3" customFormat="1" ht="12.75" x14ac:dyDescent="0.2"/>
    <row r="1640" s="3" customFormat="1" ht="12.75" x14ac:dyDescent="0.2"/>
    <row r="1641" s="3" customFormat="1" ht="12.75" x14ac:dyDescent="0.2"/>
    <row r="1642" s="3" customFormat="1" ht="12.75" x14ac:dyDescent="0.2"/>
    <row r="1643" s="3" customFormat="1" ht="12.75" x14ac:dyDescent="0.2"/>
    <row r="1644" s="3" customFormat="1" ht="12.75" x14ac:dyDescent="0.2"/>
    <row r="1645" s="3" customFormat="1" ht="12.75" x14ac:dyDescent="0.2"/>
    <row r="1646" s="3" customFormat="1" ht="12.75" x14ac:dyDescent="0.2"/>
    <row r="1647" s="3" customFormat="1" ht="12.75" x14ac:dyDescent="0.2"/>
    <row r="1648" s="3" customFormat="1" ht="12.75" x14ac:dyDescent="0.2"/>
    <row r="1649" s="3" customFormat="1" ht="12.75" x14ac:dyDescent="0.2"/>
    <row r="1650" s="3" customFormat="1" ht="12.75" x14ac:dyDescent="0.2"/>
    <row r="1651" s="3" customFormat="1" ht="12.75" x14ac:dyDescent="0.2"/>
    <row r="1652" s="3" customFormat="1" ht="12.75" x14ac:dyDescent="0.2"/>
    <row r="1653" s="3" customFormat="1" ht="12.75" x14ac:dyDescent="0.2"/>
    <row r="1654" s="3" customFormat="1" ht="12.75" x14ac:dyDescent="0.2"/>
    <row r="1655" s="3" customFormat="1" ht="12.75" x14ac:dyDescent="0.2"/>
    <row r="1656" s="3" customFormat="1" ht="12.75" x14ac:dyDescent="0.2"/>
    <row r="1657" s="3" customFormat="1" ht="12.75" x14ac:dyDescent="0.2"/>
    <row r="1658" s="3" customFormat="1" ht="12.75" x14ac:dyDescent="0.2"/>
    <row r="1659" s="3" customFormat="1" ht="12.75" x14ac:dyDescent="0.2"/>
    <row r="1660" s="3" customFormat="1" ht="12.75" x14ac:dyDescent="0.2"/>
    <row r="1661" s="3" customFormat="1" ht="12.75" x14ac:dyDescent="0.2"/>
    <row r="1662" s="3" customFormat="1" ht="12.75" x14ac:dyDescent="0.2"/>
    <row r="1663" s="3" customFormat="1" ht="12.75" x14ac:dyDescent="0.2"/>
    <row r="1664" s="3" customFormat="1" ht="12.75" x14ac:dyDescent="0.2"/>
    <row r="1665" s="3" customFormat="1" ht="12.75" x14ac:dyDescent="0.2"/>
    <row r="1666" s="3" customFormat="1" ht="12.75" x14ac:dyDescent="0.2"/>
    <row r="1667" s="3" customFormat="1" ht="12.75" x14ac:dyDescent="0.2"/>
    <row r="1668" s="3" customFormat="1" ht="12.75" x14ac:dyDescent="0.2"/>
    <row r="1669" s="3" customFormat="1" ht="12.75" x14ac:dyDescent="0.2"/>
    <row r="1670" s="3" customFormat="1" ht="12.75" x14ac:dyDescent="0.2"/>
    <row r="1671" s="3" customFormat="1" ht="12.75" x14ac:dyDescent="0.2"/>
    <row r="1672" s="3" customFormat="1" ht="12.75" x14ac:dyDescent="0.2"/>
    <row r="1673" s="3" customFormat="1" ht="12.75" x14ac:dyDescent="0.2"/>
    <row r="1674" s="3" customFormat="1" ht="12.75" x14ac:dyDescent="0.2"/>
    <row r="1675" s="3" customFormat="1" ht="12.75" x14ac:dyDescent="0.2"/>
    <row r="1676" s="3" customFormat="1" ht="12.75" x14ac:dyDescent="0.2"/>
    <row r="1677" s="3" customFormat="1" ht="12.75" x14ac:dyDescent="0.2"/>
    <row r="1678" s="3" customFormat="1" ht="12.75" x14ac:dyDescent="0.2"/>
    <row r="1679" s="3" customFormat="1" ht="12.75" x14ac:dyDescent="0.2"/>
    <row r="1680" s="3" customFormat="1" ht="12.75" x14ac:dyDescent="0.2"/>
    <row r="1681" s="3" customFormat="1" ht="12.75" x14ac:dyDescent="0.2"/>
    <row r="1682" s="3" customFormat="1" ht="12.75" x14ac:dyDescent="0.2"/>
    <row r="1683" s="3" customFormat="1" ht="12.75" x14ac:dyDescent="0.2"/>
    <row r="1684" s="3" customFormat="1" ht="12.75" x14ac:dyDescent="0.2"/>
    <row r="1685" s="3" customFormat="1" ht="12.75" x14ac:dyDescent="0.2"/>
    <row r="1686" s="3" customFormat="1" ht="12.75" x14ac:dyDescent="0.2"/>
    <row r="1687" s="3" customFormat="1" ht="12.75" x14ac:dyDescent="0.2"/>
    <row r="1688" s="3" customFormat="1" ht="12.75" x14ac:dyDescent="0.2"/>
    <row r="1689" s="3" customFormat="1" ht="12.75" x14ac:dyDescent="0.2"/>
    <row r="1690" s="3" customFormat="1" ht="12.75" x14ac:dyDescent="0.2"/>
    <row r="1691" s="3" customFormat="1" ht="12.75" x14ac:dyDescent="0.2"/>
    <row r="1692" s="3" customFormat="1" ht="12.75" x14ac:dyDescent="0.2"/>
    <row r="1693" s="3" customFormat="1" ht="12.75" x14ac:dyDescent="0.2"/>
    <row r="1694" s="3" customFormat="1" ht="12.75" x14ac:dyDescent="0.2"/>
    <row r="1695" s="3" customFormat="1" ht="12.75" x14ac:dyDescent="0.2"/>
    <row r="1696" s="3" customFormat="1" ht="12.75" x14ac:dyDescent="0.2"/>
    <row r="1697" s="3" customFormat="1" ht="12.75" x14ac:dyDescent="0.2"/>
    <row r="1698" s="3" customFormat="1" ht="12.75" x14ac:dyDescent="0.2"/>
    <row r="1699" s="3" customFormat="1" ht="12.75" x14ac:dyDescent="0.2"/>
    <row r="1700" s="3" customFormat="1" ht="12.75" x14ac:dyDescent="0.2"/>
    <row r="1701" s="3" customFormat="1" ht="12.75" x14ac:dyDescent="0.2"/>
    <row r="1702" s="3" customFormat="1" ht="12.75" x14ac:dyDescent="0.2"/>
    <row r="1703" s="3" customFormat="1" ht="12.75" x14ac:dyDescent="0.2"/>
    <row r="1704" s="3" customFormat="1" ht="12.75" x14ac:dyDescent="0.2"/>
    <row r="1705" s="3" customFormat="1" ht="12.75" x14ac:dyDescent="0.2"/>
    <row r="1706" s="3" customFormat="1" ht="12.75" x14ac:dyDescent="0.2"/>
    <row r="1707" s="3" customFormat="1" ht="12.75" x14ac:dyDescent="0.2"/>
    <row r="1708" s="3" customFormat="1" ht="12.75" x14ac:dyDescent="0.2"/>
    <row r="1709" s="3" customFormat="1" ht="12.75" x14ac:dyDescent="0.2"/>
    <row r="1710" s="3" customFormat="1" ht="12.75" x14ac:dyDescent="0.2"/>
    <row r="1711" s="3" customFormat="1" ht="12.75" x14ac:dyDescent="0.2"/>
    <row r="1712" s="3" customFormat="1" ht="12.75" x14ac:dyDescent="0.2"/>
    <row r="1713" s="3" customFormat="1" ht="12.75" x14ac:dyDescent="0.2"/>
    <row r="1714" s="3" customFormat="1" ht="12.75" x14ac:dyDescent="0.2"/>
    <row r="1715" s="3" customFormat="1" ht="12.75" x14ac:dyDescent="0.2"/>
    <row r="1716" s="3" customFormat="1" ht="12.75" x14ac:dyDescent="0.2"/>
    <row r="1717" s="3" customFormat="1" ht="12.75" x14ac:dyDescent="0.2"/>
    <row r="1718" s="3" customFormat="1" ht="12.75" x14ac:dyDescent="0.2"/>
    <row r="1719" s="3" customFormat="1" ht="12.75" x14ac:dyDescent="0.2"/>
    <row r="1720" s="3" customFormat="1" ht="12.75" x14ac:dyDescent="0.2"/>
    <row r="1721" s="3" customFormat="1" ht="12.75" x14ac:dyDescent="0.2"/>
    <row r="1722" s="3" customFormat="1" ht="12.75" x14ac:dyDescent="0.2"/>
    <row r="1723" s="3" customFormat="1" ht="12.75" x14ac:dyDescent="0.2"/>
    <row r="1724" s="3" customFormat="1" ht="12.75" x14ac:dyDescent="0.2"/>
    <row r="1725" s="3" customFormat="1" ht="12.75" x14ac:dyDescent="0.2"/>
    <row r="1726" s="3" customFormat="1" ht="12.75" x14ac:dyDescent="0.2"/>
    <row r="1727" s="3" customFormat="1" ht="12.75" x14ac:dyDescent="0.2"/>
    <row r="1728" s="3" customFormat="1" ht="12.75" x14ac:dyDescent="0.2"/>
    <row r="1729" s="3" customFormat="1" ht="12.75" x14ac:dyDescent="0.2"/>
    <row r="1730" s="3" customFormat="1" ht="12.75" x14ac:dyDescent="0.2"/>
    <row r="1731" s="3" customFormat="1" ht="12.75" x14ac:dyDescent="0.2"/>
    <row r="1732" s="3" customFormat="1" ht="12.75" x14ac:dyDescent="0.2"/>
    <row r="1733" s="3" customFormat="1" ht="12.75" x14ac:dyDescent="0.2"/>
    <row r="1734" s="3" customFormat="1" ht="12.75" x14ac:dyDescent="0.2"/>
    <row r="1735" s="3" customFormat="1" ht="12.75" x14ac:dyDescent="0.2"/>
    <row r="1736" s="3" customFormat="1" ht="12.75" x14ac:dyDescent="0.2"/>
    <row r="1737" s="3" customFormat="1" ht="12.75" x14ac:dyDescent="0.2"/>
    <row r="1738" s="3" customFormat="1" ht="12.75" x14ac:dyDescent="0.2"/>
    <row r="1739" s="3" customFormat="1" ht="12.75" x14ac:dyDescent="0.2"/>
    <row r="1740" s="3" customFormat="1" ht="12.75" x14ac:dyDescent="0.2"/>
    <row r="1741" s="3" customFormat="1" ht="12.75" x14ac:dyDescent="0.2"/>
    <row r="1742" s="3" customFormat="1" ht="12.75" x14ac:dyDescent="0.2"/>
    <row r="1743" s="3" customFormat="1" ht="12.75" x14ac:dyDescent="0.2"/>
    <row r="1744" s="3" customFormat="1" ht="12.75" x14ac:dyDescent="0.2"/>
    <row r="1745" s="3" customFormat="1" ht="12.75" x14ac:dyDescent="0.2"/>
    <row r="1746" s="3" customFormat="1" ht="12.75" x14ac:dyDescent="0.2"/>
    <row r="1747" s="3" customFormat="1" ht="12.75" x14ac:dyDescent="0.2"/>
    <row r="1748" s="3" customFormat="1" ht="12.75" x14ac:dyDescent="0.2"/>
    <row r="1749" s="3" customFormat="1" ht="12.75" x14ac:dyDescent="0.2"/>
    <row r="1750" s="3" customFormat="1" ht="12.75" x14ac:dyDescent="0.2"/>
    <row r="1751" s="3" customFormat="1" ht="12.75" x14ac:dyDescent="0.2"/>
    <row r="1752" s="3" customFormat="1" ht="12.75" x14ac:dyDescent="0.2"/>
    <row r="1753" s="3" customFormat="1" ht="12.75" x14ac:dyDescent="0.2"/>
    <row r="1754" s="3" customFormat="1" ht="12.75" x14ac:dyDescent="0.2"/>
    <row r="1755" s="3" customFormat="1" ht="12.75" x14ac:dyDescent="0.2"/>
    <row r="1756" s="3" customFormat="1" ht="12.75" x14ac:dyDescent="0.2"/>
    <row r="1757" s="3" customFormat="1" ht="12.75" x14ac:dyDescent="0.2"/>
    <row r="1758" s="3" customFormat="1" ht="12.75" x14ac:dyDescent="0.2"/>
    <row r="1759" s="3" customFormat="1" ht="12.75" x14ac:dyDescent="0.2"/>
    <row r="1760" s="3" customFormat="1" ht="12.75" x14ac:dyDescent="0.2"/>
    <row r="1761" s="3" customFormat="1" ht="12.75" x14ac:dyDescent="0.2"/>
    <row r="1762" s="3" customFormat="1" ht="12.75" x14ac:dyDescent="0.2"/>
    <row r="1763" s="3" customFormat="1" ht="12.75" x14ac:dyDescent="0.2"/>
    <row r="1764" s="3" customFormat="1" ht="12.75" x14ac:dyDescent="0.2"/>
    <row r="1765" s="3" customFormat="1" ht="12.75" x14ac:dyDescent="0.2"/>
    <row r="1766" s="3" customFormat="1" ht="12.75" x14ac:dyDescent="0.2"/>
    <row r="1767" s="3" customFormat="1" ht="12.75" x14ac:dyDescent="0.2"/>
    <row r="1768" s="3" customFormat="1" ht="12.75" x14ac:dyDescent="0.2"/>
    <row r="1769" s="3" customFormat="1" ht="12.75" x14ac:dyDescent="0.2"/>
    <row r="1770" s="3" customFormat="1" ht="12.75" x14ac:dyDescent="0.2"/>
    <row r="1771" s="3" customFormat="1" ht="12.75" x14ac:dyDescent="0.2"/>
    <row r="1772" s="3" customFormat="1" ht="12.75" x14ac:dyDescent="0.2"/>
    <row r="1773" s="3" customFormat="1" ht="12.75" x14ac:dyDescent="0.2"/>
    <row r="1774" s="3" customFormat="1" ht="12.75" x14ac:dyDescent="0.2"/>
    <row r="1775" s="3" customFormat="1" ht="12.75" x14ac:dyDescent="0.2"/>
    <row r="1776" s="3" customFormat="1" ht="12.75" x14ac:dyDescent="0.2"/>
    <row r="1777" s="3" customFormat="1" ht="12.75" x14ac:dyDescent="0.2"/>
    <row r="1778" s="3" customFormat="1" ht="12.75" x14ac:dyDescent="0.2"/>
    <row r="1779" s="3" customFormat="1" ht="12.75" x14ac:dyDescent="0.2"/>
    <row r="1780" s="3" customFormat="1" ht="12.75" x14ac:dyDescent="0.2"/>
    <row r="1781" s="3" customFormat="1" ht="12.75" x14ac:dyDescent="0.2"/>
    <row r="1782" s="3" customFormat="1" ht="12.75" x14ac:dyDescent="0.2"/>
    <row r="1783" s="3" customFormat="1" ht="12.75" x14ac:dyDescent="0.2"/>
    <row r="1784" s="3" customFormat="1" ht="12.75" x14ac:dyDescent="0.2"/>
    <row r="1785" s="3" customFormat="1" ht="12.75" x14ac:dyDescent="0.2"/>
    <row r="1786" s="3" customFormat="1" ht="12.75" x14ac:dyDescent="0.2"/>
    <row r="1787" s="3" customFormat="1" ht="12.75" x14ac:dyDescent="0.2"/>
    <row r="1788" s="3" customFormat="1" ht="12.75" x14ac:dyDescent="0.2"/>
    <row r="1789" s="3" customFormat="1" ht="12.75" x14ac:dyDescent="0.2"/>
    <row r="1790" s="3" customFormat="1" ht="12.75" x14ac:dyDescent="0.2"/>
    <row r="1791" s="3" customFormat="1" ht="12.75" x14ac:dyDescent="0.2"/>
    <row r="1792" s="3" customFormat="1" ht="12.75" x14ac:dyDescent="0.2"/>
    <row r="1793" s="3" customFormat="1" ht="12.75" x14ac:dyDescent="0.2"/>
    <row r="1794" s="3" customFormat="1" ht="12.75" x14ac:dyDescent="0.2"/>
    <row r="1795" s="3" customFormat="1" ht="12.75" x14ac:dyDescent="0.2"/>
    <row r="1796" s="3" customFormat="1" ht="12.75" x14ac:dyDescent="0.2"/>
    <row r="1797" s="3" customFormat="1" ht="12.75" x14ac:dyDescent="0.2"/>
    <row r="1798" s="3" customFormat="1" ht="12.75" x14ac:dyDescent="0.2"/>
    <row r="1799" s="3" customFormat="1" ht="12.75" x14ac:dyDescent="0.2"/>
    <row r="1800" s="3" customFormat="1" ht="12.75" x14ac:dyDescent="0.2"/>
    <row r="1801" s="3" customFormat="1" ht="12.75" x14ac:dyDescent="0.2"/>
    <row r="1802" s="3" customFormat="1" ht="12.75" x14ac:dyDescent="0.2"/>
    <row r="1803" s="3" customFormat="1" ht="12.75" x14ac:dyDescent="0.2"/>
    <row r="1804" s="3" customFormat="1" ht="12.75" x14ac:dyDescent="0.2"/>
    <row r="1805" s="3" customFormat="1" ht="12.75" x14ac:dyDescent="0.2"/>
    <row r="1806" s="3" customFormat="1" ht="12.75" x14ac:dyDescent="0.2"/>
    <row r="1807" s="3" customFormat="1" ht="12.75" x14ac:dyDescent="0.2"/>
    <row r="1808" s="3" customFormat="1" ht="12.75" x14ac:dyDescent="0.2"/>
    <row r="1809" s="3" customFormat="1" ht="12.75" x14ac:dyDescent="0.2"/>
    <row r="1810" s="3" customFormat="1" ht="12.75" x14ac:dyDescent="0.2"/>
    <row r="1811" s="3" customFormat="1" ht="12.75" x14ac:dyDescent="0.2"/>
    <row r="1812" s="3" customFormat="1" ht="12.75" x14ac:dyDescent="0.2"/>
    <row r="1813" s="3" customFormat="1" ht="12.75" x14ac:dyDescent="0.2"/>
    <row r="1814" s="3" customFormat="1" ht="12.75" x14ac:dyDescent="0.2"/>
    <row r="1815" s="3" customFormat="1" ht="12.75" x14ac:dyDescent="0.2"/>
    <row r="1816" s="3" customFormat="1" ht="12.75" x14ac:dyDescent="0.2"/>
    <row r="1817" s="3" customFormat="1" ht="12.75" x14ac:dyDescent="0.2"/>
    <row r="1818" s="3" customFormat="1" ht="12.75" x14ac:dyDescent="0.2"/>
    <row r="1819" s="3" customFormat="1" ht="12.75" x14ac:dyDescent="0.2"/>
    <row r="1820" s="3" customFormat="1" ht="12.75" x14ac:dyDescent="0.2"/>
    <row r="1821" s="3" customFormat="1" ht="12.75" x14ac:dyDescent="0.2"/>
    <row r="1822" s="3" customFormat="1" ht="12.75" x14ac:dyDescent="0.2"/>
    <row r="1823" s="3" customFormat="1" ht="12.75" x14ac:dyDescent="0.2"/>
    <row r="1824" s="3" customFormat="1" ht="12.75" x14ac:dyDescent="0.2"/>
    <row r="1825" s="3" customFormat="1" ht="12.75" x14ac:dyDescent="0.2"/>
    <row r="1826" s="3" customFormat="1" ht="12.75" x14ac:dyDescent="0.2"/>
    <row r="1827" s="3" customFormat="1" ht="12.75" x14ac:dyDescent="0.2"/>
    <row r="1828" s="3" customFormat="1" ht="12.75" x14ac:dyDescent="0.2"/>
    <row r="1829" s="3" customFormat="1" ht="12.75" x14ac:dyDescent="0.2"/>
    <row r="1830" s="3" customFormat="1" ht="12.75" x14ac:dyDescent="0.2"/>
    <row r="1831" s="3" customFormat="1" ht="12.75" x14ac:dyDescent="0.2"/>
    <row r="1832" s="3" customFormat="1" ht="12.75" x14ac:dyDescent="0.2"/>
    <row r="1833" s="3" customFormat="1" ht="12.75" x14ac:dyDescent="0.2"/>
    <row r="1834" s="3" customFormat="1" ht="12.75" x14ac:dyDescent="0.2"/>
    <row r="1835" s="3" customFormat="1" ht="12.75" x14ac:dyDescent="0.2"/>
    <row r="1836" s="3" customFormat="1" ht="12.75" x14ac:dyDescent="0.2"/>
    <row r="1837" s="3" customFormat="1" ht="12.75" x14ac:dyDescent="0.2"/>
    <row r="1838" s="3" customFormat="1" ht="12.75" x14ac:dyDescent="0.2"/>
    <row r="1839" s="3" customFormat="1" ht="12.75" x14ac:dyDescent="0.2"/>
    <row r="1840" s="3" customFormat="1" ht="12.75" x14ac:dyDescent="0.2"/>
    <row r="1841" s="3" customFormat="1" ht="12.75" x14ac:dyDescent="0.2"/>
    <row r="1842" s="3" customFormat="1" ht="12.75" x14ac:dyDescent="0.2"/>
    <row r="1843" s="3" customFormat="1" ht="12.75" x14ac:dyDescent="0.2"/>
    <row r="1844" s="3" customFormat="1" ht="12.75" x14ac:dyDescent="0.2"/>
    <row r="1845" s="3" customFormat="1" ht="12.75" x14ac:dyDescent="0.2"/>
    <row r="1846" s="3" customFormat="1" ht="12.75" x14ac:dyDescent="0.2"/>
    <row r="1847" s="3" customFormat="1" ht="12.75" x14ac:dyDescent="0.2"/>
    <row r="1848" s="3" customFormat="1" ht="12.75" x14ac:dyDescent="0.2"/>
    <row r="1849" s="3" customFormat="1" ht="12.75" x14ac:dyDescent="0.2"/>
    <row r="1850" s="3" customFormat="1" ht="12.75" x14ac:dyDescent="0.2"/>
    <row r="1851" s="3" customFormat="1" ht="12.75" x14ac:dyDescent="0.2"/>
    <row r="1852" s="3" customFormat="1" ht="12.75" x14ac:dyDescent="0.2"/>
    <row r="1853" s="3" customFormat="1" ht="12.75" x14ac:dyDescent="0.2"/>
    <row r="1854" s="3" customFormat="1" ht="12.75" x14ac:dyDescent="0.2"/>
    <row r="1855" s="3" customFormat="1" ht="12.75" x14ac:dyDescent="0.2"/>
    <row r="1856" s="3" customFormat="1" ht="12.75" x14ac:dyDescent="0.2"/>
    <row r="1857" s="3" customFormat="1" ht="12.75" x14ac:dyDescent="0.2"/>
    <row r="1858" s="3" customFormat="1" ht="12.75" x14ac:dyDescent="0.2"/>
    <row r="1859" s="3" customFormat="1" ht="12.75" x14ac:dyDescent="0.2"/>
    <row r="1860" s="3" customFormat="1" ht="12.75" x14ac:dyDescent="0.2"/>
    <row r="1861" s="3" customFormat="1" ht="12.75" x14ac:dyDescent="0.2"/>
    <row r="1862" s="3" customFormat="1" ht="12.75" x14ac:dyDescent="0.2"/>
    <row r="1863" s="3" customFormat="1" ht="12.75" x14ac:dyDescent="0.2"/>
    <row r="1864" s="3" customFormat="1" ht="12.75" x14ac:dyDescent="0.2"/>
    <row r="1865" s="3" customFormat="1" ht="12.75" x14ac:dyDescent="0.2"/>
    <row r="1866" s="3" customFormat="1" ht="12.75" x14ac:dyDescent="0.2"/>
    <row r="1867" s="3" customFormat="1" ht="12.75" x14ac:dyDescent="0.2"/>
    <row r="1868" s="3" customFormat="1" ht="12.75" x14ac:dyDescent="0.2"/>
    <row r="1869" s="3" customFormat="1" ht="12.75" x14ac:dyDescent="0.2"/>
    <row r="1870" s="3" customFormat="1" ht="12.75" x14ac:dyDescent="0.2"/>
    <row r="1871" s="3" customFormat="1" ht="12.75" x14ac:dyDescent="0.2"/>
    <row r="1872" s="3" customFormat="1" ht="12.75" x14ac:dyDescent="0.2"/>
    <row r="1873" s="3" customFormat="1" ht="12.75" x14ac:dyDescent="0.2"/>
    <row r="1874" s="3" customFormat="1" ht="12.75" x14ac:dyDescent="0.2"/>
    <row r="1875" s="3" customFormat="1" ht="12.75" x14ac:dyDescent="0.2"/>
    <row r="1876" s="3" customFormat="1" ht="12.75" x14ac:dyDescent="0.2"/>
    <row r="1877" s="3" customFormat="1" ht="12.75" x14ac:dyDescent="0.2"/>
    <row r="1878" s="3" customFormat="1" ht="12.75" x14ac:dyDescent="0.2"/>
    <row r="1879" s="3" customFormat="1" ht="12.75" x14ac:dyDescent="0.2"/>
    <row r="1880" s="3" customFormat="1" ht="12.75" x14ac:dyDescent="0.2"/>
    <row r="1881" s="3" customFormat="1" ht="12.75" x14ac:dyDescent="0.2"/>
    <row r="1882" s="3" customFormat="1" ht="12.75" x14ac:dyDescent="0.2"/>
    <row r="1883" s="3" customFormat="1" ht="12.75" x14ac:dyDescent="0.2"/>
    <row r="1884" s="3" customFormat="1" ht="12.75" x14ac:dyDescent="0.2"/>
    <row r="1885" s="3" customFormat="1" ht="12.75" x14ac:dyDescent="0.2"/>
    <row r="1886" s="3" customFormat="1" ht="12.75" x14ac:dyDescent="0.2"/>
    <row r="1887" s="3" customFormat="1" ht="12.75" x14ac:dyDescent="0.2"/>
    <row r="1888" s="3" customFormat="1" ht="12.75" x14ac:dyDescent="0.2"/>
    <row r="1889" s="3" customFormat="1" ht="12.75" x14ac:dyDescent="0.2"/>
    <row r="1890" s="3" customFormat="1" ht="12.75" x14ac:dyDescent="0.2"/>
    <row r="1891" s="3" customFormat="1" ht="12.75" x14ac:dyDescent="0.2"/>
    <row r="1892" s="3" customFormat="1" ht="12.75" x14ac:dyDescent="0.2"/>
    <row r="1893" s="3" customFormat="1" ht="12.75" x14ac:dyDescent="0.2"/>
    <row r="1894" s="3" customFormat="1" ht="12.75" x14ac:dyDescent="0.2"/>
    <row r="1895" s="3" customFormat="1" ht="12.75" x14ac:dyDescent="0.2"/>
    <row r="1896" s="3" customFormat="1" ht="12.75" x14ac:dyDescent="0.2"/>
    <row r="1897" s="3" customFormat="1" ht="12.75" x14ac:dyDescent="0.2"/>
    <row r="1898" s="3" customFormat="1" ht="12.75" x14ac:dyDescent="0.2"/>
    <row r="1899" s="3" customFormat="1" ht="12.75" x14ac:dyDescent="0.2"/>
    <row r="1900" s="3" customFormat="1" ht="12.75" x14ac:dyDescent="0.2"/>
    <row r="1901" s="3" customFormat="1" ht="12.75" x14ac:dyDescent="0.2"/>
    <row r="1902" s="3" customFormat="1" ht="12.75" x14ac:dyDescent="0.2"/>
    <row r="1903" s="3" customFormat="1" ht="12.75" x14ac:dyDescent="0.2"/>
    <row r="1904" s="3" customFormat="1" ht="12.75" x14ac:dyDescent="0.2"/>
    <row r="1905" s="3" customFormat="1" ht="12.75" x14ac:dyDescent="0.2"/>
    <row r="1906" s="3" customFormat="1" ht="12.75" x14ac:dyDescent="0.2"/>
    <row r="1907" s="3" customFormat="1" ht="12.75" x14ac:dyDescent="0.2"/>
    <row r="1908" s="3" customFormat="1" ht="12.75" x14ac:dyDescent="0.2"/>
    <row r="1909" s="3" customFormat="1" ht="12.75" x14ac:dyDescent="0.2"/>
    <row r="1910" s="3" customFormat="1" ht="12.75" x14ac:dyDescent="0.2"/>
    <row r="1911" s="3" customFormat="1" ht="12.75" x14ac:dyDescent="0.2"/>
    <row r="1912" s="3" customFormat="1" ht="12.75" x14ac:dyDescent="0.2"/>
    <row r="1913" s="3" customFormat="1" ht="12.75" x14ac:dyDescent="0.2"/>
    <row r="1914" s="3" customFormat="1" ht="12.75" x14ac:dyDescent="0.2"/>
    <row r="1915" s="3" customFormat="1" ht="12.75" x14ac:dyDescent="0.2"/>
    <row r="1916" s="3" customFormat="1" ht="12.75" x14ac:dyDescent="0.2"/>
    <row r="1917" s="3" customFormat="1" ht="12.75" x14ac:dyDescent="0.2"/>
    <row r="1918" s="3" customFormat="1" ht="12.75" x14ac:dyDescent="0.2"/>
    <row r="1919" s="3" customFormat="1" ht="12.75" x14ac:dyDescent="0.2"/>
    <row r="1920" s="3" customFormat="1" ht="12.75" x14ac:dyDescent="0.2"/>
    <row r="1921" s="3" customFormat="1" ht="12.75" x14ac:dyDescent="0.2"/>
    <row r="1922" s="3" customFormat="1" ht="12.75" x14ac:dyDescent="0.2"/>
    <row r="1923" s="3" customFormat="1" ht="12.75" x14ac:dyDescent="0.2"/>
    <row r="1924" s="3" customFormat="1" ht="12.75" x14ac:dyDescent="0.2"/>
    <row r="1925" s="3" customFormat="1" ht="12.75" x14ac:dyDescent="0.2"/>
    <row r="1926" s="3" customFormat="1" ht="12.75" x14ac:dyDescent="0.2"/>
    <row r="1927" s="3" customFormat="1" ht="12.75" x14ac:dyDescent="0.2"/>
    <row r="1928" s="3" customFormat="1" ht="12.75" x14ac:dyDescent="0.2"/>
    <row r="1929" s="3" customFormat="1" ht="12.75" x14ac:dyDescent="0.2"/>
    <row r="1930" s="3" customFormat="1" ht="12.75" x14ac:dyDescent="0.2"/>
    <row r="1931" s="3" customFormat="1" ht="12.75" x14ac:dyDescent="0.2"/>
    <row r="1932" s="3" customFormat="1" ht="12.75" x14ac:dyDescent="0.2"/>
    <row r="1933" s="3" customFormat="1" ht="12.75" x14ac:dyDescent="0.2"/>
    <row r="1934" s="3" customFormat="1" ht="12.75" x14ac:dyDescent="0.2"/>
    <row r="1935" s="3" customFormat="1" ht="12.75" x14ac:dyDescent="0.2"/>
    <row r="1936" s="3" customFormat="1" ht="12.75" x14ac:dyDescent="0.2"/>
    <row r="1937" s="3" customFormat="1" ht="12.75" x14ac:dyDescent="0.2"/>
    <row r="1938" s="3" customFormat="1" ht="12.75" x14ac:dyDescent="0.2"/>
    <row r="1939" s="3" customFormat="1" ht="12.75" x14ac:dyDescent="0.2"/>
    <row r="1940" s="3" customFormat="1" ht="12.75" x14ac:dyDescent="0.2"/>
    <row r="1941" s="3" customFormat="1" ht="12.75" x14ac:dyDescent="0.2"/>
    <row r="1942" s="3" customFormat="1" ht="12.75" x14ac:dyDescent="0.2"/>
    <row r="1943" s="3" customFormat="1" ht="12.75" x14ac:dyDescent="0.2"/>
    <row r="1944" s="3" customFormat="1" ht="12.75" x14ac:dyDescent="0.2"/>
    <row r="1945" s="3" customFormat="1" ht="12.75" x14ac:dyDescent="0.2"/>
    <row r="1946" s="3" customFormat="1" ht="12.75" x14ac:dyDescent="0.2"/>
    <row r="1947" s="3" customFormat="1" ht="12.75" x14ac:dyDescent="0.2"/>
    <row r="1948" s="3" customFormat="1" ht="12.75" x14ac:dyDescent="0.2"/>
    <row r="1949" s="3" customFormat="1" ht="12.75" x14ac:dyDescent="0.2"/>
    <row r="1950" s="3" customFormat="1" ht="12.75" x14ac:dyDescent="0.2"/>
    <row r="1951" s="3" customFormat="1" ht="12.75" x14ac:dyDescent="0.2"/>
    <row r="1952" s="3" customFormat="1" ht="12.75" x14ac:dyDescent="0.2"/>
    <row r="1953" s="3" customFormat="1" ht="12.75" x14ac:dyDescent="0.2"/>
    <row r="1954" s="3" customFormat="1" ht="12.75" x14ac:dyDescent="0.2"/>
    <row r="1955" s="3" customFormat="1" ht="12.75" x14ac:dyDescent="0.2"/>
    <row r="1956" s="3" customFormat="1" ht="12.75" x14ac:dyDescent="0.2"/>
    <row r="1957" s="3" customFormat="1" ht="12.75" x14ac:dyDescent="0.2"/>
    <row r="1958" s="3" customFormat="1" ht="12.75" x14ac:dyDescent="0.2"/>
    <row r="1959" s="3" customFormat="1" ht="12.75" x14ac:dyDescent="0.2"/>
    <row r="1960" s="3" customFormat="1" ht="12.75" x14ac:dyDescent="0.2"/>
    <row r="1961" s="3" customFormat="1" ht="12.75" x14ac:dyDescent="0.2"/>
    <row r="1962" s="3" customFormat="1" ht="12.75" x14ac:dyDescent="0.2"/>
    <row r="1963" s="3" customFormat="1" ht="12.75" x14ac:dyDescent="0.2"/>
    <row r="1964" s="3" customFormat="1" ht="12.75" x14ac:dyDescent="0.2"/>
    <row r="1965" s="3" customFormat="1" ht="12.75" x14ac:dyDescent="0.2"/>
    <row r="1966" s="3" customFormat="1" ht="12.75" x14ac:dyDescent="0.2"/>
    <row r="1967" s="3" customFormat="1" ht="12.75" x14ac:dyDescent="0.2"/>
    <row r="1968" s="3" customFormat="1" ht="12.75" x14ac:dyDescent="0.2"/>
    <row r="1969" s="3" customFormat="1" ht="12.75" x14ac:dyDescent="0.2"/>
  </sheetData>
  <sheetProtection password="CF1D" sheet="1" objects="1" scenarios="1"/>
  <mergeCells count="17">
    <mergeCell ref="A9:C9"/>
    <mergeCell ref="A1:E1"/>
    <mergeCell ref="A3:D3"/>
    <mergeCell ref="A5:B5"/>
    <mergeCell ref="A6:C6"/>
    <mergeCell ref="A7:D7"/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</mergeCells>
  <dataValidations count="1">
    <dataValidation type="whole" allowBlank="1" showInputMessage="1" showErrorMessage="1" sqref="D17:D89">
      <formula1>-9.9999999E+28</formula1>
      <formula2>9.99999999E+28</formula2>
    </dataValidation>
  </dataValidations>
  <printOptions horizontalCentered="1"/>
  <pageMargins left="0.43307086614173229" right="0.23622047244094491" top="0.35433070866141736" bottom="0.43307086614173229" header="0.51181102362204722" footer="0.43307086614173229"/>
  <pageSetup scale="90" firstPageNumber="0" orientation="portrait" horizontalDpi="300" verticalDpi="300" r:id="rId1"/>
  <headerFooter alignWithMargins="0">
    <oddFooter>&amp;C&amp;A&amp;RPage &amp;P</oddFooter>
  </headerFooter>
  <rowBreaks count="5" manualBreakCount="5">
    <brk id="26" max="4" man="1"/>
    <brk id="36" max="4" man="1"/>
    <brk id="45" max="4" man="1"/>
    <brk id="64" max="4" man="1"/>
    <brk id="76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1</vt:lpstr>
      <vt:lpstr>'ANEXA 1'!Print_Area</vt:lpstr>
      <vt:lpstr>'ANEXA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find23</dc:creator>
  <cp:lastModifiedBy>find23</cp:lastModifiedBy>
  <dcterms:created xsi:type="dcterms:W3CDTF">2021-09-07T13:00:53Z</dcterms:created>
  <dcterms:modified xsi:type="dcterms:W3CDTF">2021-09-07T13:02:09Z</dcterms:modified>
</cp:coreProperties>
</file>